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31 сесія\проекти 31\31 сесія\1. програми\11. інвестиціна теломережі\"/>
    </mc:Choice>
  </mc:AlternateContent>
  <bookViews>
    <workbookView xWindow="0" yWindow="0" windowWidth="20490" windowHeight="7620" tabRatio="964" activeTab="1"/>
  </bookViews>
  <sheets>
    <sheet name="5" sheetId="1" r:id="rId1"/>
    <sheet name="4" sheetId="2" r:id="rId2"/>
    <sheet name="6" sheetId="3" r:id="rId3"/>
  </sheets>
  <externalReferences>
    <externalReference r:id="rId4"/>
  </externalReferences>
  <definedNames>
    <definedName name="__xlnm_Print_Area" localSheetId="1">'4'!$A$1:$U$117</definedName>
    <definedName name="__xlnm_Print_Area" localSheetId="0">'5'!$A$1:$X$131</definedName>
    <definedName name="__xlnm_Print_Area" localSheetId="2">'6'!$A$1:$G$65</definedName>
    <definedName name="__xlnm_Print_Area_0" localSheetId="1">'4'!$A$1:$U$117</definedName>
    <definedName name="__xlnm_Print_Area_0" localSheetId="0">'5'!$A$1:$X$131</definedName>
    <definedName name="__xlnm_Print_Area_0" localSheetId="2">'6'!$A$1:$G$65</definedName>
    <definedName name="_xlnm.Print_Area" localSheetId="1">'4'!$A$1:$U$117</definedName>
    <definedName name="_xlnm.Print_Area" localSheetId="0">'5'!$A$1:$X$131</definedName>
    <definedName name="_xlnm.Print_Area" localSheetId="2">'6'!$A$1:$G$65</definedName>
  </definedNames>
  <calcPr calcId="162913" iterateDelta="1E-4"/>
</workbook>
</file>

<file path=xl/calcChain.xml><?xml version="1.0" encoding="utf-8"?>
<calcChain xmlns="http://schemas.openxmlformats.org/spreadsheetml/2006/main">
  <c r="D64" i="2" l="1"/>
  <c r="Q118" i="2"/>
  <c r="D38" i="1"/>
  <c r="C68" i="1"/>
  <c r="S134" i="1"/>
  <c r="R131" i="1"/>
  <c r="B34" i="1"/>
  <c r="W39" i="1"/>
  <c r="W52" i="1" s="1"/>
  <c r="W53" i="1" s="1"/>
  <c r="W117" i="1" s="1"/>
  <c r="V35" i="1"/>
  <c r="V36" i="1"/>
  <c r="V37" i="1"/>
  <c r="V38" i="1"/>
  <c r="U68" i="2"/>
  <c r="S68" i="2"/>
  <c r="Q68" i="2"/>
  <c r="U65" i="2"/>
  <c r="X69" i="1" s="1"/>
  <c r="T69" i="1" s="1"/>
  <c r="S65" i="2"/>
  <c r="V69" i="1"/>
  <c r="U64" i="2"/>
  <c r="S64" i="2"/>
  <c r="S66" i="2"/>
  <c r="S79" i="2"/>
  <c r="S80" i="2" s="1"/>
  <c r="U34" i="2"/>
  <c r="X38" i="1"/>
  <c r="U33" i="2"/>
  <c r="X37" i="1"/>
  <c r="T37" i="1"/>
  <c r="U32" i="2"/>
  <c r="Q32" i="2" s="1"/>
  <c r="U31" i="2"/>
  <c r="Q31" i="2" s="1"/>
  <c r="X35" i="1"/>
  <c r="T35" i="1" s="1"/>
  <c r="U30" i="2"/>
  <c r="X34" i="1"/>
  <c r="S30" i="2"/>
  <c r="Q33" i="2"/>
  <c r="U29" i="2"/>
  <c r="U35" i="2" s="1"/>
  <c r="U49" i="2" s="1"/>
  <c r="X33" i="1"/>
  <c r="S29" i="2"/>
  <c r="V33" i="1" s="1"/>
  <c r="B37" i="1"/>
  <c r="B35" i="1"/>
  <c r="Q39" i="1"/>
  <c r="Q53" i="1" s="1"/>
  <c r="Q35" i="1"/>
  <c r="S34" i="1"/>
  <c r="Q36" i="1"/>
  <c r="E117" i="1"/>
  <c r="N34" i="1"/>
  <c r="N35" i="1"/>
  <c r="N36" i="1"/>
  <c r="N37" i="1"/>
  <c r="R37" i="1" s="1"/>
  <c r="R39" i="1" s="1"/>
  <c r="R52" i="1" s="1"/>
  <c r="R53" i="1" s="1"/>
  <c r="R117" i="1" s="1"/>
  <c r="N38" i="1"/>
  <c r="D33" i="1"/>
  <c r="D39" i="1" s="1"/>
  <c r="D34" i="1"/>
  <c r="E111" i="2"/>
  <c r="M65" i="2"/>
  <c r="K65" i="2"/>
  <c r="M30" i="2"/>
  <c r="M31" i="2"/>
  <c r="M32" i="2"/>
  <c r="M33" i="2"/>
  <c r="M29" i="2"/>
  <c r="K31" i="2"/>
  <c r="K32" i="2"/>
  <c r="K33" i="2"/>
  <c r="D66" i="2"/>
  <c r="D30" i="2"/>
  <c r="K30" i="2" s="1"/>
  <c r="L66" i="2"/>
  <c r="N66" i="2"/>
  <c r="O66" i="2"/>
  <c r="O79" i="2" s="1"/>
  <c r="P66" i="2"/>
  <c r="R66" i="2"/>
  <c r="T66" i="2"/>
  <c r="T79" i="2" s="1"/>
  <c r="T80" i="2" s="1"/>
  <c r="U66" i="2"/>
  <c r="D29" i="2"/>
  <c r="K29" i="2" s="1"/>
  <c r="M120" i="2"/>
  <c r="N49" i="2"/>
  <c r="P49" i="2"/>
  <c r="R49" i="2"/>
  <c r="T49" i="2"/>
  <c r="D72" i="1"/>
  <c r="D73" i="1" s="1"/>
  <c r="O72" i="1"/>
  <c r="E35" i="2"/>
  <c r="L49" i="2"/>
  <c r="O35" i="2"/>
  <c r="O49" i="2"/>
  <c r="R48" i="2"/>
  <c r="T48" i="2"/>
  <c r="E49" i="2"/>
  <c r="F49" i="2"/>
  <c r="L54" i="2"/>
  <c r="O54" i="2"/>
  <c r="O57" i="2"/>
  <c r="K64" i="2"/>
  <c r="K66" i="2"/>
  <c r="K79" i="2" s="1"/>
  <c r="K80" i="2" s="1"/>
  <c r="M64" i="2"/>
  <c r="M66" i="2"/>
  <c r="M79" i="2" s="1"/>
  <c r="M80" i="2" s="1"/>
  <c r="L68" i="2"/>
  <c r="L69" i="2" s="1"/>
  <c r="L79" i="2" s="1"/>
  <c r="L80" i="2" s="1"/>
  <c r="L111" i="2" s="1"/>
  <c r="E69" i="2"/>
  <c r="F69" i="2"/>
  <c r="R69" i="2"/>
  <c r="R79" i="2"/>
  <c r="S69" i="2"/>
  <c r="T69" i="2"/>
  <c r="U69" i="2"/>
  <c r="N79" i="2"/>
  <c r="P79" i="2"/>
  <c r="N80" i="2"/>
  <c r="O80" i="2"/>
  <c r="O111" i="2" s="1"/>
  <c r="P80" i="2"/>
  <c r="P111" i="2" s="1"/>
  <c r="D88" i="2"/>
  <c r="K88" i="2"/>
  <c r="K110" i="2"/>
  <c r="L88" i="2"/>
  <c r="L92" i="2" s="1"/>
  <c r="M88" i="2"/>
  <c r="Q88" i="2"/>
  <c r="Q92" i="2" s="1"/>
  <c r="Q110" i="2"/>
  <c r="S88" i="2"/>
  <c r="S110" i="2"/>
  <c r="U88" i="2"/>
  <c r="D92" i="2"/>
  <c r="D110" i="2" s="1"/>
  <c r="M92" i="2"/>
  <c r="S92" i="2"/>
  <c r="U92" i="2"/>
  <c r="U110" i="2" s="1"/>
  <c r="M110" i="2"/>
  <c r="N111" i="2"/>
  <c r="E39" i="1"/>
  <c r="E52" i="1"/>
  <c r="E53" i="1"/>
  <c r="U52" i="1"/>
  <c r="U53" i="1" s="1"/>
  <c r="U117" i="1" s="1"/>
  <c r="F53" i="1"/>
  <c r="G53" i="1"/>
  <c r="H53" i="1"/>
  <c r="I53" i="1"/>
  <c r="J53" i="1"/>
  <c r="K53" i="1"/>
  <c r="L53" i="1"/>
  <c r="M53" i="1"/>
  <c r="D68" i="1"/>
  <c r="D70" i="1" s="1"/>
  <c r="N69" i="1"/>
  <c r="P69" i="1" s="1"/>
  <c r="P70" i="1" s="1"/>
  <c r="O70" i="1"/>
  <c r="Q70" i="1"/>
  <c r="R70" i="1"/>
  <c r="U70" i="1"/>
  <c r="U85" i="1" s="1"/>
  <c r="U84" i="1"/>
  <c r="W70" i="1"/>
  <c r="W84" i="1" s="1"/>
  <c r="W85" i="1" s="1"/>
  <c r="C72" i="1"/>
  <c r="V72" i="1"/>
  <c r="V73" i="1"/>
  <c r="X72" i="1"/>
  <c r="X73" i="1"/>
  <c r="E73" i="1"/>
  <c r="F73" i="1"/>
  <c r="P73" i="1"/>
  <c r="Q73" i="1"/>
  <c r="R73" i="1"/>
  <c r="U73" i="1"/>
  <c r="W73" i="1"/>
  <c r="F84" i="1"/>
  <c r="F85" i="1" s="1"/>
  <c r="R84" i="1"/>
  <c r="R85" i="1"/>
  <c r="D116" i="1"/>
  <c r="E116" i="1"/>
  <c r="N116" i="1"/>
  <c r="O116" i="1"/>
  <c r="P116" i="1"/>
  <c r="Q116" i="1"/>
  <c r="R116" i="1"/>
  <c r="T116" i="1"/>
  <c r="U116" i="1"/>
  <c r="V116" i="1"/>
  <c r="W116" i="1"/>
  <c r="X116" i="1"/>
  <c r="C15" i="3"/>
  <c r="D15" i="3"/>
  <c r="E15" i="3"/>
  <c r="E22" i="3"/>
  <c r="E23" i="3"/>
  <c r="D26" i="3"/>
  <c r="D29" i="3" s="1"/>
  <c r="C29" i="3"/>
  <c r="E29" i="3"/>
  <c r="C32" i="3"/>
  <c r="C43" i="3"/>
  <c r="C51" i="3" s="1"/>
  <c r="E43" i="3"/>
  <c r="D51" i="3"/>
  <c r="E51" i="3"/>
  <c r="Q69" i="2"/>
  <c r="E85" i="1"/>
  <c r="M68" i="2"/>
  <c r="M69" i="2"/>
  <c r="D69" i="2"/>
  <c r="D79" i="2" s="1"/>
  <c r="L48" i="2"/>
  <c r="T72" i="1"/>
  <c r="T73" i="1"/>
  <c r="T111" i="2"/>
  <c r="X36" i="1"/>
  <c r="T36" i="1" s="1"/>
  <c r="V68" i="1"/>
  <c r="Q29" i="2"/>
  <c r="Q30" i="2"/>
  <c r="D80" i="2"/>
  <c r="D31" i="3"/>
  <c r="C31" i="3"/>
  <c r="C36" i="3" s="1"/>
  <c r="C37" i="3" s="1"/>
  <c r="N68" i="1"/>
  <c r="S68" i="1" s="1"/>
  <c r="S38" i="1"/>
  <c r="S70" i="1"/>
  <c r="N70" i="1"/>
  <c r="N84" i="1" s="1"/>
  <c r="T34" i="1"/>
  <c r="U48" i="2"/>
  <c r="N85" i="1" l="1"/>
  <c r="Q84" i="1"/>
  <c r="Q85" i="1"/>
  <c r="T38" i="1"/>
  <c r="D34" i="2"/>
  <c r="S72" i="1"/>
  <c r="S73" i="1" s="1"/>
  <c r="S84" i="1" s="1"/>
  <c r="S85" i="1" s="1"/>
  <c r="O73" i="1"/>
  <c r="Q66" i="2"/>
  <c r="U79" i="2"/>
  <c r="U80" i="2" s="1"/>
  <c r="U111" i="2" s="1"/>
  <c r="D52" i="1"/>
  <c r="D53" i="1" s="1"/>
  <c r="S39" i="1"/>
  <c r="S52" i="1" s="1"/>
  <c r="S53" i="1" s="1"/>
  <c r="S117" i="1" s="1"/>
  <c r="X39" i="1"/>
  <c r="X52" i="1" s="1"/>
  <c r="X53" i="1" s="1"/>
  <c r="X117" i="1" s="1"/>
  <c r="D84" i="1"/>
  <c r="X68" i="1"/>
  <c r="X70" i="1" s="1"/>
  <c r="X84" i="1" s="1"/>
  <c r="X85" i="1" s="1"/>
  <c r="Q64" i="2"/>
  <c r="Q117" i="1"/>
  <c r="Q65" i="2"/>
  <c r="V70" i="1"/>
  <c r="V84" i="1" s="1"/>
  <c r="V85" i="1" s="1"/>
  <c r="P84" i="1"/>
  <c r="P85" i="1"/>
  <c r="Q52" i="1"/>
  <c r="V34" i="1"/>
  <c r="V39" i="1" s="1"/>
  <c r="V52" i="1" s="1"/>
  <c r="V53" i="1" s="1"/>
  <c r="V117" i="1" s="1"/>
  <c r="S35" i="2"/>
  <c r="N33" i="1"/>
  <c r="T68" i="1"/>
  <c r="T33" i="1"/>
  <c r="T70" i="1" l="1"/>
  <c r="S48" i="2"/>
  <c r="S49" i="2"/>
  <c r="S111" i="2" s="1"/>
  <c r="D117" i="1"/>
  <c r="T117" i="1" s="1"/>
  <c r="O84" i="1"/>
  <c r="O85" i="1"/>
  <c r="O117" i="1" s="1"/>
  <c r="D35" i="2"/>
  <c r="K34" i="2"/>
  <c r="K35" i="2" s="1"/>
  <c r="M34" i="2"/>
  <c r="M35" i="2" s="1"/>
  <c r="Q34" i="2"/>
  <c r="N39" i="1"/>
  <c r="P33" i="1"/>
  <c r="P39" i="1" s="1"/>
  <c r="Q79" i="2"/>
  <c r="Q80" i="2" s="1"/>
  <c r="T84" i="1"/>
  <c r="D85" i="1"/>
  <c r="T85" i="1" s="1"/>
  <c r="T39" i="1"/>
  <c r="T52" i="1" s="1"/>
  <c r="T53" i="1" s="1"/>
  <c r="P52" i="1" l="1"/>
  <c r="P53" i="1"/>
  <c r="P117" i="1" s="1"/>
  <c r="K49" i="2"/>
  <c r="K111" i="2" s="1"/>
  <c r="K48" i="2"/>
  <c r="Q35" i="2"/>
  <c r="D49" i="2"/>
  <c r="D48" i="2"/>
  <c r="N52" i="1"/>
  <c r="N53" i="1"/>
  <c r="N117" i="1" s="1"/>
  <c r="M48" i="2"/>
  <c r="M49" i="2"/>
  <c r="M111" i="2" s="1"/>
  <c r="C17" i="3" l="1"/>
  <c r="D111" i="2"/>
  <c r="Q49" i="2"/>
  <c r="Q48" i="2"/>
  <c r="Q111" i="2" l="1"/>
  <c r="D120" i="2"/>
  <c r="Q119" i="2"/>
  <c r="F111" i="2"/>
  <c r="C22" i="3"/>
  <c r="C23" i="3" s="1"/>
  <c r="C52" i="3" s="1"/>
  <c r="D17" i="3"/>
  <c r="D22" i="3" s="1"/>
  <c r="D23" i="3" s="1"/>
  <c r="E32" i="3" l="1"/>
  <c r="F117" i="1"/>
  <c r="E36" i="3" l="1"/>
  <c r="E37" i="3" s="1"/>
  <c r="E52" i="3" s="1"/>
  <c r="D32" i="3"/>
  <c r="D36" i="3" s="1"/>
  <c r="D37" i="3" s="1"/>
  <c r="D52" i="3" s="1"/>
</calcChain>
</file>

<file path=xl/sharedStrings.xml><?xml version="1.0" encoding="utf-8"?>
<sst xmlns="http://schemas.openxmlformats.org/spreadsheetml/2006/main" count="1005" uniqueCount="202">
  <si>
    <t>ПОГОДЖЕНО</t>
  </si>
  <si>
    <t>ЗАТВЕРДЖЕНО</t>
  </si>
  <si>
    <t>М.П.</t>
  </si>
  <si>
    <t>ТОВ  «Мелітопольські теплові мережі»</t>
  </si>
  <si>
    <t>(найменування ліцензіата)</t>
  </si>
  <si>
    <t>№ з/п</t>
  </si>
  <si>
    <t>Найменування заходів (пооб'єктно)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</si>
  <si>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</si>
  <si>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грн. (без ПДВ)</t>
  </si>
  <si>
    <t>Сума позичкових коштів та відсотків за їх  використання, що підлягає поверненню упланованому періоді,           тис. грн.           (без ПДВ)</t>
  </si>
  <si>
    <t>Сума інших залучених коштів, що підлягає поверненню у планованому періоді,           тис. грн.          (без ПДВ)</t>
  </si>
  <si>
    <t>Кошти, що враховуються у структурі тарифів гр.5+гр.6. + гр.11+гр.12,       тис. грн.                  (без ПДВ)</t>
  </si>
  <si>
    <t>За способом виконання, тис. грн. (без ПДВ)</t>
  </si>
  <si>
    <t>Графік здійснення заходів та використання коштів на планований період, тис. грн. (без ПДВ)</t>
  </si>
  <si>
    <r>
      <t>Строк окупності (місяців)</t>
    </r>
    <r>
      <rPr>
        <b/>
        <sz val="10"/>
        <rFont val="Times New Roman"/>
        <family val="1"/>
        <charset val="204"/>
      </rPr>
      <t>*</t>
    </r>
  </si>
  <si>
    <t>№ аркуша обґрунтовуючих матеріалів</t>
  </si>
  <si>
    <t>Економія паливно-енергетичних ресурсів                  (тони умовного палива/прогнозний період)</t>
  </si>
  <si>
    <t>Економія фонду заробітної плати (тис. грн./рік)</t>
  </si>
  <si>
    <r>
      <t>Економічний ефект (тис. грн.)</t>
    </r>
    <r>
      <rPr>
        <b/>
        <sz val="10"/>
        <rFont val="Times New Roman"/>
        <family val="1"/>
        <charset val="204"/>
      </rPr>
      <t>**</t>
    </r>
  </si>
  <si>
    <t>загальна сума</t>
  </si>
  <si>
    <t>з урахуванням:</t>
  </si>
  <si>
    <t>господарський  (вартість    матеріальних ресурсів)</t>
  </si>
  <si>
    <t>підряд-  ний</t>
  </si>
  <si>
    <t>І кв.</t>
  </si>
  <si>
    <t>ІІ кв.</t>
  </si>
  <si>
    <t>ІІІ кв.</t>
  </si>
  <si>
    <t>ІV кв.</t>
  </si>
  <si>
    <t>амортиза-ційні відраху-вання</t>
  </si>
  <si>
    <t>виробничі інвестиції з прибутку</t>
  </si>
  <si>
    <t>отримані у планова-номуперіоді позичкові кошти фінансових установ, що підлягають повер-ненню</t>
  </si>
  <si>
    <t>отримані у планованомуперіоді  бюджетні кошти, що не підлягають поверненню</t>
  </si>
  <si>
    <t>інші залучені кошти, отримані у планованому періоді, з них:</t>
  </si>
  <si>
    <t>що підлягають поверненню</t>
  </si>
  <si>
    <t>що не підлягають поверненню</t>
  </si>
  <si>
    <t>І</t>
  </si>
  <si>
    <t>Виробництво теплової енергії</t>
  </si>
  <si>
    <t>1.1</t>
  </si>
  <si>
    <t>Будівництво, реконструкція та модернізація об'єктів теплопостачання (звільняється від оподаткування згідно з пунктом 154.9 статті 154 Податкового кодексу України), з урахуванням:</t>
  </si>
  <si>
    <t>1.1.1</t>
  </si>
  <si>
    <t>Заходи зі зниження питомих витрат, а також втрат ресурсів, з них:</t>
  </si>
  <si>
    <t>Усього за підпунктом 1.1.1</t>
  </si>
  <si>
    <t>х</t>
  </si>
  <si>
    <t>1.1.2</t>
  </si>
  <si>
    <t>х </t>
  </si>
  <si>
    <t>Усього за підпунктом 1.1.2</t>
  </si>
  <si>
    <t>1.1.3</t>
  </si>
  <si>
    <t>Інші заходи, з них:</t>
  </si>
  <si>
    <t>Усього за підпунктом 1.1.3</t>
  </si>
  <si>
    <t>Усього за пунктом 1.1</t>
  </si>
  <si>
    <t>1.2</t>
  </si>
  <si>
    <t>Інші заходи (не звільняється від оподаткування згідно з пунктом 154.9 статті 154 Податкового кодексу України), з урахуванням:</t>
  </si>
  <si>
    <t>1.2.1</t>
  </si>
  <si>
    <t>1.2.1.1</t>
  </si>
  <si>
    <t>Усього за підпунктом 1.2.1</t>
  </si>
  <si>
    <t>1.2.2</t>
  </si>
  <si>
    <t>Заходи щодо забезпечення технологічного та/або комерційного обліку ресурсів, з них:</t>
  </si>
  <si>
    <t>Усього за підпунктом 1.2.2</t>
  </si>
  <si>
    <t>1.2.3</t>
  </si>
  <si>
    <t>Заходи щодо впровадження та розвитку інформаційних технологій, з них:</t>
  </si>
  <si>
    <t>Усього за підпунктом 1.2.3</t>
  </si>
  <si>
    <t>1.2.4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</si>
  <si>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</si>
  <si>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1.2.4</t>
  </si>
  <si>
    <t>1.2.5</t>
  </si>
  <si>
    <t>Усього за підпунктом 1.2.5</t>
  </si>
  <si>
    <t>Усього за пунктом 1.2</t>
  </si>
  <si>
    <t>Усього за розділом І</t>
  </si>
  <si>
    <t>ІІ</t>
  </si>
  <si>
    <t>Транспортування теплової енергії</t>
  </si>
  <si>
    <t>2.1</t>
  </si>
  <si>
    <t>2.1.1</t>
  </si>
  <si>
    <t>Усього за підпунктом 2.1.1</t>
  </si>
  <si>
    <t>2.1.2</t>
  </si>
  <si>
    <t>Усього за підпунктом 2.1.2</t>
  </si>
  <si>
    <t>2.1.3</t>
  </si>
  <si>
    <t>Усього за підпунктом 2.1.3</t>
  </si>
  <si>
    <t>Усього за пунктом 2.1</t>
  </si>
  <si>
    <t>2.2</t>
  </si>
  <si>
    <t>2.2.1</t>
  </si>
  <si>
    <t>2.2.1.1</t>
  </si>
  <si>
    <t>Реконструкція тепловоÏ мережі  по вул.Покровській до житлового будинку №110 та житлових будинків по вул.Дорошенка1,3 із застосуванням попередньо ізольованих труб  Д80,п.м</t>
  </si>
  <si>
    <t>2.2.1.2</t>
  </si>
  <si>
    <t>Усього за підпунктом 2.2.1</t>
  </si>
  <si>
    <t>2.2.2</t>
  </si>
  <si>
    <t>Заходи щодо забезпечення  технологічного та/або комерційного обліку ресурсів, з них:</t>
  </si>
  <si>
    <t>2.2.2.1</t>
  </si>
  <si>
    <t>Встановлення будинкових приладів обліку теплової енергії</t>
  </si>
  <si>
    <t>Усього за підпунктом 2.2.2</t>
  </si>
  <si>
    <t>2.2.3</t>
  </si>
  <si>
    <t>Усього за підпунктом 2.2.3</t>
  </si>
  <si>
    <t>2.2.4</t>
  </si>
  <si>
    <t>Усього за підпунктом 2.2.4</t>
  </si>
  <si>
    <t>2.2.5</t>
  </si>
  <si>
    <t>Усього за підпунктом 2.2.5</t>
  </si>
  <si>
    <t>Усього за пунктом 2.2</t>
  </si>
  <si>
    <t>Усього за розділом ІІ</t>
  </si>
  <si>
    <t>ІІІ</t>
  </si>
  <si>
    <t>Постачання теплової енергії</t>
  </si>
  <si>
    <t>3.1</t>
  </si>
  <si>
    <r>
      <t>Будівництво, реконструкція та модернізація об</t>
    </r>
    <r>
      <rPr>
        <b/>
        <sz val="10"/>
        <rFont val="Calibri"/>
        <family val="2"/>
        <charset val="204"/>
      </rPr>
      <t>’</t>
    </r>
    <r>
      <rPr>
        <b/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</si>
  <si>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>3.1.1</t>
  </si>
  <si>
    <t>Усього за підпунктом 3.1.1</t>
  </si>
  <si>
    <t>3.1.2</t>
  </si>
  <si>
    <t>Усього за підпунктом 3.1.2</t>
  </si>
  <si>
    <t>3.1.3</t>
  </si>
  <si>
    <t>Усього за підпунктом 3.1.3</t>
  </si>
  <si>
    <t>Усього за пунктом 3.1</t>
  </si>
  <si>
    <t>3.2</t>
  </si>
  <si>
    <t>3.2.1</t>
  </si>
  <si>
    <t>Усього за підпунктом 3.2.1</t>
  </si>
  <si>
    <t>3.2.2</t>
  </si>
  <si>
    <t>Усього за підпунктом 3.2.2</t>
  </si>
  <si>
    <t>3.2.3</t>
  </si>
  <si>
    <t>Усього за підпунктом 3.2.3</t>
  </si>
  <si>
    <t>3.2.4</t>
  </si>
  <si>
    <t>Усього за підпунктом3.2.4</t>
  </si>
  <si>
    <t>3.2.5</t>
  </si>
  <si>
    <t>Усього за підпунктом 3.2.5</t>
  </si>
  <si>
    <t>Усього за пунктом 3.2</t>
  </si>
  <si>
    <t>Усього за розділом ІІІ</t>
  </si>
  <si>
    <t>Усього за інвестиційною програмою</t>
  </si>
  <si>
    <t>Примітки:</t>
  </si>
  <si>
    <t>* Суми витрат по заходах та економічний ефект від їх упровадження  при розрахунку строку окупності враховувати без ПДВ.</t>
  </si>
  <si>
    <t>** Складові розрахунку економічного ефекту від упровадження  заходів ураховувати без ПДВ.</t>
  </si>
  <si>
    <t>х - ліцензіатом не заповнюється.</t>
  </si>
  <si>
    <t>Головний інженер</t>
  </si>
  <si>
    <t>________                                     Ю.І.      Булат</t>
  </si>
  <si>
    <t>(посада відповідального виконавця)</t>
  </si>
  <si>
    <t>(підпис)</t>
  </si>
  <si>
    <r>
      <t>(прізвище, ім</t>
    </r>
    <r>
      <rPr>
        <sz val="9"/>
        <rFont val="Calibri"/>
        <family val="2"/>
        <charset val="204"/>
      </rPr>
      <t>’</t>
    </r>
    <r>
      <rPr>
        <sz val="9"/>
        <rFont val="Times New Roman"/>
        <family val="1"/>
        <charset val="204"/>
      </rPr>
      <t>я, по батькові)</t>
    </r>
  </si>
  <si>
    <t>Найменуван-ня заходів (пооб'єктно)</t>
  </si>
  <si>
    <t>Фінансовий план використання коштів на виконання інвестиційної програми за джерелами фінансування, тис. грн (без ПДВ)</t>
  </si>
  <si>
    <t>За способом виконання, тис. грн (без ПДВ)</t>
  </si>
  <si>
    <t>Графік здійснення заходів та використання коштів на планований та прогнозний періоди    тис. грн (без ПДВ)</t>
  </si>
  <si>
    <r>
      <t>Строк окупності (місяців)</t>
    </r>
    <r>
      <rPr>
        <b/>
        <sz val="9"/>
        <rFont val="Times New Roman"/>
        <family val="1"/>
        <charset val="204"/>
      </rPr>
      <t>**</t>
    </r>
  </si>
  <si>
    <t>Економія паливно-енергетичних ресурсів        (тони умовного палива/прогнозний період)</t>
  </si>
  <si>
    <r>
      <t>Економічний ефект (тис. грн )</t>
    </r>
    <r>
      <rPr>
        <b/>
        <sz val="9"/>
        <rFont val="Times New Roman"/>
        <family val="1"/>
        <charset val="204"/>
      </rPr>
      <t>***</t>
    </r>
  </si>
  <si>
    <t>госпо-дарський  (вартість    матері-альних ресурсів)</t>
  </si>
  <si>
    <t>підрядний</t>
  </si>
  <si>
    <t>плано-ваний період</t>
  </si>
  <si>
    <t>прогнозний період</t>
  </si>
  <si>
    <t>аморти-заційні відраху-вання</t>
  </si>
  <si>
    <t>позичко-ві кошти</t>
  </si>
  <si>
    <t>інші залучені кошти,    з них:</t>
  </si>
  <si>
    <t>бюджетні кошти (не підлягають поверненню)</t>
  </si>
  <si>
    <t>підля-гають повер-ненню</t>
  </si>
  <si>
    <t>не підлягають повернен-ню</t>
  </si>
  <si>
    <t>плано-ваний  період     +1</t>
  </si>
  <si>
    <t>плано-ваний період + n*</t>
  </si>
  <si>
    <t>1.2.1.1.</t>
  </si>
  <si>
    <t xml:space="preserve">заміна пальника котла КВГМ-10/150 №4(  інвент №41179) ІІ черги котельні по вул.Г.Сталінграда,2/1 </t>
  </si>
  <si>
    <r>
      <t>Будівництво, реконструкція та модернізація об</t>
    </r>
    <r>
      <rPr>
        <b/>
        <sz val="9"/>
        <rFont val="Calibri"/>
        <family val="2"/>
        <charset val="204"/>
      </rPr>
      <t>’</t>
    </r>
    <r>
      <rPr>
        <b/>
        <sz val="9"/>
        <rFont val="Times New Roman"/>
        <family val="1"/>
        <charset val="204"/>
      </rPr>
      <t>єктів теплопостачання ( не звільняється від оподаткування згідно з  Податковим кодексом України), з урахуванням :</t>
    </r>
  </si>
  <si>
    <t>Усього за підпунктом 3.2.4</t>
  </si>
  <si>
    <r>
      <t>Примітки:    n*</t>
    </r>
    <r>
      <rPr>
        <sz val="9"/>
        <rFont val="Calibri"/>
        <family val="2"/>
        <charset val="204"/>
      </rPr>
      <t>–</t>
    </r>
    <r>
      <rPr>
        <sz val="9"/>
        <rFont val="Times New Roman"/>
        <family val="1"/>
        <charset val="204"/>
      </rPr>
      <t>кількість років інвестиційної програми.</t>
    </r>
  </si>
  <si>
    <t>** Суми витрат по заходах та економічний ефект від їх упровадження  при розрахунку строку окупності враховувати без ПДВ.</t>
  </si>
  <si>
    <t>*** Складові розрахунку економічного ефекту від упровадження  заходів ураховувати без ПДВ.</t>
  </si>
  <si>
    <t>________                                        Ю.І.   Булат</t>
  </si>
  <si>
    <t>Найменування заходів</t>
  </si>
  <si>
    <t>Кошти, що враховуються у структурі тарифів за джерелами фінансування, 
тис. грн. (без ПДВ)</t>
  </si>
  <si>
    <t>амортизаційні відрахування</t>
  </si>
  <si>
    <t>сума позичкових коштів та відсотків за їх використання, що підлягає поверненню у планованому періоді</t>
  </si>
  <si>
    <t>сума інших залучених коштів, що підлягає поверненню у планованому періоді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</si>
  <si>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 :</t>
    </r>
  </si>
  <si>
    <t>Заходи зі зниження питомих витрат, а також втрат ресурсів</t>
  </si>
  <si>
    <t>Заходи щодо забезпечення  технологічного та/або комерційного обліку ресурсів</t>
  </si>
  <si>
    <t>Інші заходи</t>
  </si>
  <si>
    <t>1.2.</t>
  </si>
  <si>
    <t>Інші заходи (не звільняється від оподаткування згідноз пунктом 154.9 статті 154 Податкового кодексу України), з урахуванням:</t>
  </si>
  <si>
    <t>Заходи щодо впровадження та розвитку інформаційних технологій</t>
  </si>
  <si>
    <t>Заходи щодо модернізації та закупівлі транспортних засобів спеціального та спеціалізованого призначення</t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</si>
  <si>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 Податкового кодексу України), з урахуванням:</t>
    </r>
  </si>
  <si>
    <r>
      <t>Будівництво, реконструкція та модернізація об</t>
    </r>
    <r>
      <rPr>
        <sz val="10"/>
        <rFont val="Calibri"/>
        <family val="2"/>
        <charset val="204"/>
      </rPr>
      <t>’</t>
    </r>
    <r>
      <rPr>
        <sz val="10"/>
        <rFont val="Times New Roman"/>
        <family val="1"/>
        <charset val="204"/>
      </rPr>
      <t>єктів теплопостачання (звільняється від оподаткування згідно з пунктом 154.9 статті 154 Податкового кодексу України), з урахуванням:</t>
    </r>
  </si>
  <si>
    <t>Директор ТОВ "Мелітопольські теплові мережі"                                      _____________________        О.О. Козлов</t>
  </si>
  <si>
    <t xml:space="preserve">             (посадова особа ліцензіата)</t>
  </si>
  <si>
    <t xml:space="preserve">                                            (підпис)</t>
  </si>
  <si>
    <t>(прізвище, ім'я, по батькові)</t>
  </si>
  <si>
    <t>М. П.</t>
  </si>
  <si>
    <t>Головний бухгалтер                                                                          _____________________Л.В. Пастушенко</t>
  </si>
  <si>
    <t>(підпис)                                                                  (прізвище, ім’я, по батькові)</t>
  </si>
  <si>
    <t xml:space="preserve"> </t>
  </si>
  <si>
    <t xml:space="preserve">                                (підпис)</t>
  </si>
  <si>
    <t>Головний інженер                                                                                   _____________________               Ю.І.   Булат</t>
  </si>
  <si>
    <t xml:space="preserve">Рішення  __сесії  Мелітопольської  міської ради   Запорізької області  __скликання     від____________ №____                     Мелітопольський міський голова                                                    </t>
  </si>
  <si>
    <t>1.1.1.1</t>
  </si>
  <si>
    <t>2.2.1.3</t>
  </si>
  <si>
    <t>1.2.1.2</t>
  </si>
  <si>
    <t>1.2.1.3</t>
  </si>
  <si>
    <t>1.2.1.4.</t>
  </si>
  <si>
    <t>Реконструкція схеми  знекиснення котельні по вул . Гвардійська,40/1</t>
  </si>
  <si>
    <t>Фінансовий план використання коштів для  виконання  інвестиційної програми на 2017 рік</t>
  </si>
  <si>
    <t>1.2.1.5.</t>
  </si>
  <si>
    <t>1.2.1.6.</t>
  </si>
  <si>
    <t xml:space="preserve">Директор  ТОВ "Мелітопольські теплові мережі"                                                          __________________ О.О. Козлов                           (підпис)                                                                          “_____”_____________2017 року                          </t>
  </si>
  <si>
    <t>Рішенням ___  сесії  Мелітопольської  міської ради   Запорізької області __  скликання                                 від __________ 2017 № ______                                      Мелітопольський міський голова                      ____________________________
      (підпис)     
    _____________________________________</t>
  </si>
  <si>
    <t>Фінансовий план використання коштів для  виконання  інвестиційної програми та  їх урахування у структурі тарифів на 12 місяців 2017 року</t>
  </si>
  <si>
    <t>План витрат за джерелами фінансування на виконання інвестиційної програми для врахування у структурі тарифів                                                                                                                                        на 12 місяців  2017року</t>
  </si>
  <si>
    <t>Заміна мережевого насоса СЕ 800-100-11 на відцентровий  насос SNT 200-500 C з двигуном АИР 355М4 250квт під ПЧТ на котельній  по вул.Покровській ,61/1</t>
  </si>
  <si>
    <t>Заміна мережевихго насосів СЕ 800-100-11 на відцентровий  насос SNT 200-500 C з двигуном АИР 355М4 250квт під ПЧТ на котельній  по вул.Покровській ,61/1</t>
  </si>
  <si>
    <r>
      <t>Реконструкція І черги котельні по вул.Г.Сталінграда,2/1  з заміною  парового котла на водогрійний</t>
    </r>
    <r>
      <rPr>
        <sz val="9"/>
        <rFont val="Calibri"/>
        <family val="2"/>
        <charset val="204"/>
      </rPr>
      <t xml:space="preserve"> КВГМ-20/150(матеріали) та встановленням  вакумних дегазаторів</t>
    </r>
  </si>
  <si>
    <t>Заміна мережевого насоса К-45/55 на насос  ІМР AQUALINE CL 80-160/2А в котельній  по вул.Ловецького,140</t>
  </si>
  <si>
    <t>Заміна мережевого насоса Д315-71-150 на насос  IMP  CL 100-200/2D в котельній  по вул.Г.Петрова,50/1</t>
  </si>
  <si>
    <t>Реконструкція тепловоÏ мережі  по вул.Гвардійська із застосуванням попередньо ізольованих труб  Д108,п.м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</si>
</sst>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0" formatCode="0.000"/>
    <numFmt numFmtId="182" formatCode="_-* #,##0.00,&quot;грн.&quot;_-;\-* #,##0.00,&quot;грн.&quot;_-;_-* \-??&quot; грн.&quot;_-;_-@_-"/>
    <numFmt numFmtId="183" formatCode="_-* #,##0.00,_г_р_н_._-;\-* #,##0.00,_г_р_н_._-;_-* \-??\ _г_р_н_._-;_-@_-"/>
    <numFmt numFmtId="184" formatCode="0.0"/>
  </numFmts>
  <fonts count="28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1"/>
    </font>
    <font>
      <sz val="7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Arial Cyr"/>
      <family val="2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1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Calibri"/>
      <family val="2"/>
      <charset val="204"/>
    </font>
    <font>
      <sz val="11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Calibri"/>
      <family val="2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1"/>
    </font>
    <font>
      <sz val="11"/>
      <name val="Times New Roman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7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25" fillId="0" borderId="0"/>
    <xf numFmtId="0" fontId="16" fillId="0" borderId="0"/>
    <xf numFmtId="0" fontId="25" fillId="0" borderId="0"/>
    <xf numFmtId="182" fontId="25" fillId="0" borderId="0"/>
    <xf numFmtId="183" fontId="25" fillId="0" borderId="0"/>
  </cellStyleXfs>
  <cellXfs count="24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Border="1"/>
    <xf numFmtId="0" fontId="1" fillId="0" borderId="0" xfId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/>
    <xf numFmtId="0" fontId="10" fillId="0" borderId="0" xfId="0" applyFont="1"/>
    <xf numFmtId="0" fontId="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/>
    </xf>
    <xf numFmtId="0" fontId="2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2" xfId="1" applyFont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0" xfId="0" applyFont="1" applyBorder="1" applyAlignment="1"/>
    <xf numFmtId="2" fontId="14" fillId="0" borderId="2" xfId="0" applyNumberFormat="1" applyFont="1" applyBorder="1" applyAlignment="1"/>
    <xf numFmtId="0" fontId="14" fillId="0" borderId="2" xfId="0" applyFont="1" applyBorder="1" applyAlignment="1"/>
    <xf numFmtId="2" fontId="14" fillId="0" borderId="3" xfId="0" applyNumberFormat="1" applyFont="1" applyBorder="1" applyAlignment="1"/>
    <xf numFmtId="2" fontId="15" fillId="0" borderId="2" xfId="0" applyNumberFormat="1" applyFont="1" applyBorder="1" applyAlignment="1">
      <alignment horizontal="center"/>
    </xf>
    <xf numFmtId="2" fontId="15" fillId="0" borderId="0" xfId="0" applyNumberFormat="1" applyFont="1"/>
    <xf numFmtId="2" fontId="6" fillId="0" borderId="2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3" fontId="1" fillId="0" borderId="2" xfId="2" applyNumberFormat="1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1" fillId="0" borderId="2" xfId="0" applyFont="1" applyBorder="1" applyAlignment="1"/>
    <xf numFmtId="14" fontId="1" fillId="0" borderId="2" xfId="0" applyNumberFormat="1" applyFont="1" applyBorder="1" applyAlignment="1">
      <alignment horizontal="center" vertical="center" wrapText="1"/>
    </xf>
    <xf numFmtId="2" fontId="1" fillId="0" borderId="2" xfId="1" applyNumberFormat="1" applyFont="1" applyBorder="1" applyAlignment="1" applyProtection="1">
      <alignment horizontal="center" vertical="center" wrapText="1"/>
    </xf>
    <xf numFmtId="2" fontId="14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80" fontId="14" fillId="0" borderId="2" xfId="0" applyNumberFormat="1" applyFont="1" applyBorder="1" applyAlignment="1">
      <alignment horizontal="center"/>
    </xf>
    <xf numFmtId="2" fontId="10" fillId="0" borderId="2" xfId="0" applyNumberFormat="1" applyFont="1" applyBorder="1"/>
    <xf numFmtId="2" fontId="1" fillId="0" borderId="0" xfId="0" applyNumberFormat="1" applyFont="1" applyBorder="1" applyAlignment="1"/>
    <xf numFmtId="14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2" fontId="6" fillId="0" borderId="2" xfId="1" applyNumberFormat="1" applyFont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left" vertical="top" wrapText="1"/>
    </xf>
    <xf numFmtId="0" fontId="1" fillId="0" borderId="2" xfId="0" applyFont="1" applyBorder="1"/>
    <xf numFmtId="182" fontId="1" fillId="0" borderId="2" xfId="4" applyFont="1" applyBorder="1" applyAlignment="1" applyProtection="1">
      <alignment horizontal="center"/>
    </xf>
    <xf numFmtId="183" fontId="14" fillId="0" borderId="2" xfId="5" applyFont="1" applyBorder="1" applyAlignment="1" applyProtection="1">
      <alignment horizontal="center"/>
    </xf>
    <xf numFmtId="4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/>
    <xf numFmtId="0" fontId="1" fillId="0" borderId="2" xfId="1" applyFont="1" applyBorder="1" applyAlignment="1" applyProtection="1">
      <alignment horizontal="center" wrapText="1"/>
    </xf>
    <xf numFmtId="184" fontId="14" fillId="0" borderId="2" xfId="0" applyNumberFormat="1" applyFont="1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5" fillId="0" borderId="0" xfId="0" applyFont="1" applyBorder="1" applyAlignment="1">
      <alignment horizontal="center"/>
    </xf>
    <xf numFmtId="0" fontId="10" fillId="0" borderId="0" xfId="0" applyFont="1" applyBorder="1"/>
    <xf numFmtId="0" fontId="6" fillId="0" borderId="0" xfId="0" applyFont="1" applyBorder="1" applyAlignment="1"/>
    <xf numFmtId="0" fontId="5" fillId="0" borderId="0" xfId="0" applyFont="1" applyAlignment="1">
      <alignment wrapText="1"/>
    </xf>
    <xf numFmtId="0" fontId="5" fillId="0" borderId="0" xfId="0" applyFont="1"/>
    <xf numFmtId="0" fontId="6" fillId="0" borderId="0" xfId="0" applyFont="1" applyAlignment="1"/>
    <xf numFmtId="0" fontId="5" fillId="0" borderId="0" xfId="0" applyFont="1" applyAlignment="1"/>
    <xf numFmtId="183" fontId="6" fillId="0" borderId="0" xfId="5" applyFont="1" applyBorder="1" applyAlignment="1" applyProtection="1"/>
    <xf numFmtId="183" fontId="5" fillId="0" borderId="0" xfId="5" applyFont="1" applyBorder="1" applyAlignment="1" applyProtection="1"/>
    <xf numFmtId="2" fontId="6" fillId="0" borderId="0" xfId="0" applyNumberFormat="1" applyFont="1"/>
    <xf numFmtId="0" fontId="6" fillId="0" borderId="0" xfId="0" applyFont="1"/>
    <xf numFmtId="2" fontId="1" fillId="0" borderId="0" xfId="0" applyNumberFormat="1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0" fontId="0" fillId="2" borderId="0" xfId="0" applyFill="1"/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6" fillId="0" borderId="0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16" fontId="6" fillId="0" borderId="2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3" fontId="6" fillId="0" borderId="2" xfId="2" applyNumberFormat="1" applyFont="1" applyBorder="1" applyAlignment="1">
      <alignment horizontal="center" wrapText="1"/>
    </xf>
    <xf numFmtId="0" fontId="15" fillId="0" borderId="2" xfId="0" applyFont="1" applyBorder="1" applyAlignment="1"/>
    <xf numFmtId="0" fontId="6" fillId="0" borderId="2" xfId="0" applyFont="1" applyBorder="1" applyAlignment="1"/>
    <xf numFmtId="14" fontId="6" fillId="0" borderId="2" xfId="0" applyNumberFormat="1" applyFont="1" applyBorder="1" applyAlignment="1">
      <alignment horizontal="center" vertical="center" wrapText="1"/>
    </xf>
    <xf numFmtId="184" fontId="15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 vertical="center"/>
    </xf>
    <xf numFmtId="184" fontId="6" fillId="0" borderId="2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10" fillId="0" borderId="0" xfId="0" applyNumberFormat="1" applyFont="1" applyBorder="1"/>
    <xf numFmtId="2" fontId="15" fillId="0" borderId="2" xfId="0" applyNumberFormat="1" applyFont="1" applyBorder="1" applyAlignment="1"/>
    <xf numFmtId="0" fontId="15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2" fontId="15" fillId="0" borderId="0" xfId="0" applyNumberFormat="1" applyFont="1" applyBorder="1" applyAlignment="1">
      <alignment horizontal="center"/>
    </xf>
    <xf numFmtId="2" fontId="15" fillId="0" borderId="0" xfId="0" applyNumberFormat="1" applyFont="1" applyBorder="1" applyAlignment="1"/>
    <xf numFmtId="0" fontId="21" fillId="0" borderId="0" xfId="0" applyFont="1"/>
    <xf numFmtId="2" fontId="22" fillId="0" borderId="0" xfId="0" applyNumberFormat="1" applyFont="1"/>
    <xf numFmtId="2" fontId="10" fillId="0" borderId="0" xfId="0" applyNumberFormat="1" applyFont="1"/>
    <xf numFmtId="2" fontId="21" fillId="0" borderId="0" xfId="0" applyNumberFormat="1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1" fillId="2" borderId="0" xfId="0" applyFont="1" applyFill="1" applyBorder="1"/>
    <xf numFmtId="0" fontId="3" fillId="2" borderId="0" xfId="0" applyFont="1" applyFill="1" applyAlignment="1">
      <alignment horizontal="left" wrapText="1"/>
    </xf>
    <xf numFmtId="0" fontId="14" fillId="2" borderId="2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/>
    </xf>
    <xf numFmtId="0" fontId="14" fillId="2" borderId="2" xfId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2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>
      <alignment horizontal="center"/>
    </xf>
    <xf numFmtId="0" fontId="1" fillId="2" borderId="2" xfId="0" applyFont="1" applyFill="1" applyBorder="1"/>
    <xf numFmtId="0" fontId="24" fillId="2" borderId="2" xfId="0" applyFont="1" applyFill="1" applyBorder="1" applyAlignment="1">
      <alignment horizontal="center"/>
    </xf>
    <xf numFmtId="184" fontId="14" fillId="2" borderId="2" xfId="0" applyNumberFormat="1" applyFont="1" applyFill="1" applyBorder="1" applyAlignment="1">
      <alignment horizontal="center"/>
    </xf>
    <xf numFmtId="184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49" fontId="6" fillId="0" borderId="2" xfId="0" applyNumberFormat="1" applyFont="1" applyBorder="1" applyAlignment="1">
      <alignment horizontal="center"/>
    </xf>
    <xf numFmtId="0" fontId="1" fillId="0" borderId="3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3" fontId="1" fillId="0" borderId="2" xfId="2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/>
    </xf>
    <xf numFmtId="2" fontId="1" fillId="0" borderId="1" xfId="3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/>
    <xf numFmtId="2" fontId="14" fillId="0" borderId="1" xfId="0" applyNumberFormat="1" applyFont="1" applyFill="1" applyBorder="1" applyAlignment="1"/>
    <xf numFmtId="0" fontId="14" fillId="0" borderId="1" xfId="0" applyFont="1" applyFill="1" applyBorder="1" applyAlignment="1"/>
    <xf numFmtId="14" fontId="1" fillId="0" borderId="7" xfId="0" applyNumberFormat="1" applyFont="1" applyFill="1" applyBorder="1" applyAlignment="1">
      <alignment horizontal="center"/>
    </xf>
    <xf numFmtId="3" fontId="6" fillId="0" borderId="3" xfId="2" applyNumberFormat="1" applyFont="1" applyBorder="1" applyAlignment="1">
      <alignment horizontal="center" wrapText="1"/>
    </xf>
    <xf numFmtId="0" fontId="10" fillId="0" borderId="8" xfId="0" applyFont="1" applyBorder="1"/>
    <xf numFmtId="0" fontId="6" fillId="0" borderId="2" xfId="0" applyFont="1" applyFill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left" vertical="top" wrapText="1"/>
    </xf>
    <xf numFmtId="0" fontId="1" fillId="0" borderId="10" xfId="3" applyNumberFormat="1" applyFont="1" applyFill="1" applyBorder="1" applyAlignment="1" applyProtection="1">
      <alignment horizontal="center" vertical="center" wrapText="1"/>
    </xf>
    <xf numFmtId="0" fontId="6" fillId="0" borderId="11" xfId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27" fillId="0" borderId="8" xfId="0" applyFont="1" applyBorder="1" applyAlignment="1">
      <alignment horizontal="left" vertical="justify" wrapText="1"/>
    </xf>
    <xf numFmtId="0" fontId="1" fillId="0" borderId="8" xfId="3" applyNumberFormat="1" applyFont="1" applyFill="1" applyBorder="1" applyAlignment="1" applyProtection="1">
      <alignment horizontal="center" vertical="center" wrapText="1"/>
    </xf>
    <xf numFmtId="0" fontId="6" fillId="0" borderId="8" xfId="1" applyFont="1" applyBorder="1" applyAlignment="1" applyProtection="1">
      <alignment horizontal="center" vertical="center" wrapText="1"/>
    </xf>
    <xf numFmtId="0" fontId="27" fillId="0" borderId="13" xfId="0" applyFont="1" applyBorder="1" applyAlignment="1">
      <alignment horizontal="left" vertical="justify" wrapText="1"/>
    </xf>
    <xf numFmtId="0" fontId="1" fillId="0" borderId="13" xfId="3" applyNumberFormat="1" applyFont="1" applyFill="1" applyBorder="1" applyAlignment="1" applyProtection="1">
      <alignment horizontal="center" vertical="center" wrapText="1"/>
    </xf>
    <xf numFmtId="0" fontId="6" fillId="0" borderId="13" xfId="1" applyFont="1" applyBorder="1" applyAlignment="1" applyProtection="1">
      <alignment horizontal="center" vertical="center" wrapText="1"/>
    </xf>
    <xf numFmtId="0" fontId="6" fillId="0" borderId="14" xfId="1" applyFont="1" applyBorder="1" applyAlignment="1" applyProtection="1">
      <alignment horizontal="center" vertical="center" wrapText="1"/>
    </xf>
    <xf numFmtId="2" fontId="6" fillId="0" borderId="12" xfId="0" applyNumberFormat="1" applyFont="1" applyBorder="1" applyAlignment="1">
      <alignment horizontal="center"/>
    </xf>
    <xf numFmtId="0" fontId="6" fillId="0" borderId="2" xfId="1" applyFont="1" applyFill="1" applyBorder="1" applyAlignment="1" applyProtection="1">
      <alignment horizontal="center" vertical="center" wrapText="1"/>
    </xf>
    <xf numFmtId="2" fontId="1" fillId="0" borderId="10" xfId="3" applyNumberFormat="1" applyFont="1" applyFill="1" applyBorder="1" applyAlignment="1" applyProtection="1">
      <alignment horizontal="center" vertical="center" wrapText="1"/>
    </xf>
    <xf numFmtId="2" fontId="1" fillId="0" borderId="8" xfId="3" applyNumberFormat="1" applyFont="1" applyFill="1" applyBorder="1" applyAlignment="1" applyProtection="1">
      <alignment horizontal="center" vertical="center" wrapText="1"/>
    </xf>
    <xf numFmtId="2" fontId="1" fillId="0" borderId="13" xfId="3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26" fillId="0" borderId="8" xfId="0" applyFont="1" applyBorder="1" applyAlignment="1">
      <alignment horizontal="left" vertical="justify" wrapText="1"/>
    </xf>
    <xf numFmtId="0" fontId="26" fillId="0" borderId="13" xfId="0" applyFont="1" applyBorder="1" applyAlignment="1">
      <alignment horizontal="left" vertical="justify" wrapText="1"/>
    </xf>
    <xf numFmtId="4" fontId="6" fillId="0" borderId="2" xfId="1" applyNumberFormat="1" applyFont="1" applyBorder="1" applyAlignment="1" applyProtection="1">
      <alignment horizontal="center" vertical="center" wrapText="1"/>
    </xf>
    <xf numFmtId="4" fontId="6" fillId="0" borderId="11" xfId="1" applyNumberFormat="1" applyFont="1" applyBorder="1" applyAlignment="1" applyProtection="1">
      <alignment horizontal="center" vertical="center" wrapText="1"/>
    </xf>
    <xf numFmtId="4" fontId="6" fillId="0" borderId="8" xfId="1" applyNumberFormat="1" applyFont="1" applyBorder="1" applyAlignment="1" applyProtection="1">
      <alignment horizontal="center" vertical="center" wrapText="1"/>
    </xf>
    <xf numFmtId="2" fontId="15" fillId="0" borderId="2" xfId="1" applyNumberFormat="1" applyFont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>
      <alignment horizontal="center"/>
    </xf>
    <xf numFmtId="4" fontId="1" fillId="0" borderId="2" xfId="1" applyNumberFormat="1" applyFont="1" applyBorder="1" applyAlignment="1" applyProtection="1">
      <alignment horizontal="center" vertical="center" wrapText="1"/>
    </xf>
    <xf numFmtId="2" fontId="14" fillId="0" borderId="2" xfId="1" applyNumberFormat="1" applyFont="1" applyBorder="1" applyAlignment="1" applyProtection="1">
      <alignment horizontal="center" vertical="center" wrapText="1"/>
    </xf>
    <xf numFmtId="0" fontId="1" fillId="0" borderId="3" xfId="1" applyFont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" fillId="0" borderId="2" xfId="1" applyFont="1" applyBorder="1" applyAlignment="1" applyProtection="1">
      <alignment horizontal="center" vertical="center" wrapText="1"/>
      <protection locked="0"/>
    </xf>
    <xf numFmtId="0" fontId="1" fillId="0" borderId="2" xfId="1" applyFont="1" applyBorder="1" applyAlignment="1" applyProtection="1">
      <alignment horizontal="center" vertical="center" wrapText="1"/>
    </xf>
    <xf numFmtId="0" fontId="14" fillId="0" borderId="2" xfId="1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2" xfId="1" applyFont="1" applyBorder="1" applyAlignment="1" applyProtection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15" fillId="0" borderId="2" xfId="0" applyFont="1" applyBorder="1" applyAlignment="1">
      <alignment horizontal="center" wrapText="1"/>
    </xf>
    <xf numFmtId="0" fontId="6" fillId="0" borderId="15" xfId="0" applyFont="1" applyBorder="1" applyAlignment="1">
      <alignment horizontal="left"/>
    </xf>
    <xf numFmtId="0" fontId="10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18" fillId="2" borderId="2" xfId="0" applyFont="1" applyFill="1" applyBorder="1" applyAlignment="1">
      <alignment horizontal="center"/>
    </xf>
    <xf numFmtId="0" fontId="18" fillId="2" borderId="2" xfId="1" applyFont="1" applyFill="1" applyBorder="1" applyAlignment="1" applyProtection="1">
      <alignment horizontal="center" vertical="center" wrapText="1"/>
      <protection locked="0"/>
    </xf>
    <xf numFmtId="0" fontId="18" fillId="0" borderId="2" xfId="1" applyFont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</cellXfs>
  <cellStyles count="6">
    <cellStyle name="Excel Built-in Iau?iue" xfId="1"/>
    <cellStyle name="Excel Built-in Обычный 2" xfId="2"/>
    <cellStyle name="Iau?iue" xfId="3"/>
    <cellStyle name="Денежный" xfId="4" builtinId="4"/>
    <cellStyle name="Обычный" xfId="0" builtinId="0"/>
    <cellStyle name="Финансовый" xfId="5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103;&#1089;&#1085;&#1077;&#1085;&#1085;&#1103;%20&#1076;&#1086;%20&#1092;&#1110;&#1085;&#1087;&#1083;&#1072;&#1085;&#1091;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(2)"/>
      <sheetName val="Лист1"/>
    </sheetNames>
    <sheetDataSet>
      <sheetData sheetId="0">
        <row r="28">
          <cell r="R28">
            <v>93.4</v>
          </cell>
          <cell r="X28">
            <v>654</v>
          </cell>
        </row>
        <row r="29">
          <cell r="R29">
            <v>294.39999999999998</v>
          </cell>
          <cell r="X29">
            <v>2436.8000000000002</v>
          </cell>
        </row>
        <row r="30">
          <cell r="X30">
            <v>38.258333</v>
          </cell>
        </row>
        <row r="31">
          <cell r="X31">
            <v>364.6617</v>
          </cell>
        </row>
        <row r="32">
          <cell r="X32">
            <v>233.47499999999999</v>
          </cell>
        </row>
        <row r="33">
          <cell r="X33">
            <v>1096.8333333333333</v>
          </cell>
        </row>
        <row r="65">
          <cell r="R65">
            <v>30.4</v>
          </cell>
          <cell r="X65">
            <v>312.49490000000003</v>
          </cell>
        </row>
        <row r="66">
          <cell r="R66">
            <v>5.5</v>
          </cell>
          <cell r="X66">
            <v>58.847000000000001</v>
          </cell>
        </row>
        <row r="70">
          <cell r="R70">
            <v>174.9</v>
          </cell>
          <cell r="X70">
            <v>1242.558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34"/>
  <sheetViews>
    <sheetView zoomScale="84" zoomScaleNormal="84" workbookViewId="0">
      <selection activeCell="D38" sqref="D38"/>
    </sheetView>
  </sheetViews>
  <sheetFormatPr defaultRowHeight="12.75" x14ac:dyDescent="0.2"/>
  <cols>
    <col min="1" max="1" width="10.85546875" style="1" customWidth="1"/>
    <col min="2" max="2" width="24.7109375" style="1" customWidth="1"/>
    <col min="3" max="3" width="8.42578125" style="2" customWidth="1"/>
    <col min="4" max="4" width="9.7109375" style="2" customWidth="1"/>
    <col min="5" max="5" width="10.140625" style="2" customWidth="1"/>
    <col min="6" max="6" width="11.42578125" style="2" customWidth="1"/>
    <col min="7" max="7" width="10.28515625" style="2" customWidth="1"/>
    <col min="8" max="8" width="11.7109375" style="2" customWidth="1"/>
    <col min="9" max="9" width="11.42578125" style="2" customWidth="1"/>
    <col min="10" max="10" width="11.28515625" style="2" customWidth="1"/>
    <col min="11" max="11" width="13.42578125" style="2" customWidth="1"/>
    <col min="12" max="12" width="13.28515625" style="2" customWidth="1"/>
    <col min="13" max="13" width="13.140625" style="2" customWidth="1"/>
    <col min="14" max="14" width="14.140625" style="2" customWidth="1"/>
    <col min="15" max="15" width="9.42578125" style="2" customWidth="1"/>
    <col min="16" max="16" width="7.42578125" style="2" customWidth="1"/>
    <col min="17" max="17" width="9.85546875" style="2" customWidth="1"/>
    <col min="18" max="18" width="11.7109375" style="2" customWidth="1"/>
    <col min="19" max="19" width="13.7109375" style="2" customWidth="1"/>
    <col min="20" max="20" width="8.42578125" style="2" customWidth="1"/>
    <col min="21" max="21" width="5.140625" style="2" customWidth="1"/>
    <col min="22" max="22" width="8.140625" style="2" customWidth="1"/>
    <col min="23" max="23" width="6.140625" style="2" customWidth="1"/>
    <col min="24" max="24" width="9.28515625" style="2" customWidth="1"/>
    <col min="25" max="28" width="9.140625" style="3"/>
    <col min="29" max="16384" width="9.140625" style="2"/>
  </cols>
  <sheetData>
    <row r="1" spans="1:256" ht="10.5" customHeight="1" x14ac:dyDescent="0.3">
      <c r="A1"/>
      <c r="B1"/>
      <c r="C1" s="4"/>
      <c r="D1" s="4"/>
      <c r="E1" s="5"/>
      <c r="F1" s="5"/>
      <c r="G1"/>
      <c r="H1"/>
      <c r="I1"/>
      <c r="J1"/>
      <c r="K1"/>
      <c r="L1"/>
      <c r="M1"/>
      <c r="N1"/>
      <c r="O1" s="6"/>
      <c r="P1" s="7"/>
      <c r="Q1" s="7"/>
      <c r="R1" s="7"/>
      <c r="S1" s="7"/>
      <c r="T1" s="7"/>
      <c r="U1" s="7"/>
      <c r="V1" s="7"/>
      <c r="W1" s="7"/>
      <c r="X1" s="7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14.25" customHeight="1" x14ac:dyDescent="0.3">
      <c r="A2"/>
      <c r="B2" s="195" t="s">
        <v>0</v>
      </c>
      <c r="C2" s="195"/>
      <c r="D2" s="195"/>
      <c r="E2" s="195"/>
      <c r="F2" s="5"/>
      <c r="G2"/>
      <c r="H2"/>
      <c r="I2"/>
      <c r="J2"/>
      <c r="K2"/>
      <c r="L2"/>
      <c r="M2"/>
      <c r="N2" s="196" t="s">
        <v>1</v>
      </c>
      <c r="O2" s="196"/>
      <c r="P2" s="196"/>
      <c r="Q2" s="196"/>
      <c r="R2" s="8"/>
      <c r="S2" s="8"/>
      <c r="T2" s="7"/>
      <c r="U2" s="7"/>
      <c r="V2" s="7"/>
      <c r="W2" s="7"/>
      <c r="X2" s="7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09.7" customHeight="1" x14ac:dyDescent="0.3">
      <c r="A3"/>
      <c r="B3" s="197" t="s">
        <v>193</v>
      </c>
      <c r="C3" s="197"/>
      <c r="D3" s="197"/>
      <c r="E3" s="197"/>
      <c r="F3" s="5"/>
      <c r="G3"/>
      <c r="H3"/>
      <c r="I3"/>
      <c r="J3"/>
      <c r="K3"/>
      <c r="L3"/>
      <c r="M3"/>
      <c r="N3" s="198" t="s">
        <v>192</v>
      </c>
      <c r="O3" s="198"/>
      <c r="P3" s="198"/>
      <c r="Q3" s="198"/>
      <c r="R3" s="8"/>
      <c r="S3" s="8"/>
      <c r="T3" s="7"/>
      <c r="U3" s="7"/>
      <c r="V3" s="7"/>
      <c r="W3" s="7"/>
      <c r="X3" s="7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195"/>
      <c r="C4" s="195"/>
      <c r="D4" s="195"/>
      <c r="E4" s="195"/>
      <c r="F4" s="5"/>
      <c r="G4"/>
      <c r="H4"/>
      <c r="I4"/>
      <c r="J4"/>
      <c r="K4"/>
      <c r="L4"/>
      <c r="M4"/>
      <c r="N4" s="199"/>
      <c r="O4" s="199"/>
      <c r="P4" s="199"/>
      <c r="Q4" s="199"/>
      <c r="R4" s="8"/>
      <c r="S4" s="8"/>
      <c r="T4" s="7"/>
      <c r="U4" s="7"/>
      <c r="V4" s="7"/>
      <c r="W4" s="7"/>
      <c r="X4" s="7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4.25" customHeight="1" x14ac:dyDescent="0.3">
      <c r="A5"/>
      <c r="B5" s="9" t="s">
        <v>2</v>
      </c>
      <c r="C5" s="10"/>
      <c r="D5" s="10"/>
      <c r="E5" s="10"/>
      <c r="F5" s="5"/>
      <c r="G5"/>
      <c r="H5"/>
      <c r="I5"/>
      <c r="J5"/>
      <c r="K5"/>
      <c r="L5"/>
      <c r="M5"/>
      <c r="N5" s="11" t="s">
        <v>2</v>
      </c>
      <c r="O5" s="12"/>
      <c r="P5" s="12"/>
      <c r="Q5" s="12"/>
      <c r="R5" s="8"/>
      <c r="S5" s="8"/>
      <c r="T5" s="7"/>
      <c r="U5" s="7"/>
      <c r="V5" s="7"/>
      <c r="W5" s="7"/>
      <c r="X5" s="7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14.25" customHeight="1" x14ac:dyDescent="0.3">
      <c r="A6"/>
      <c r="B6" s="202"/>
      <c r="C6" s="202"/>
      <c r="D6" s="202"/>
      <c r="E6" s="202"/>
      <c r="F6" s="5"/>
      <c r="G6"/>
      <c r="H6"/>
      <c r="I6"/>
      <c r="J6"/>
      <c r="K6"/>
      <c r="L6"/>
      <c r="M6"/>
      <c r="N6"/>
      <c r="O6"/>
      <c r="P6"/>
      <c r="Q6"/>
      <c r="R6" s="8"/>
      <c r="S6" s="8"/>
      <c r="T6" s="7"/>
      <c r="U6" s="7"/>
      <c r="V6" s="7"/>
      <c r="W6" s="7"/>
      <c r="X6" s="7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14.25" customHeight="1" x14ac:dyDescent="0.3">
      <c r="A7"/>
      <c r="B7" s="14"/>
      <c r="C7" s="15"/>
      <c r="D7" s="15"/>
      <c r="E7" s="15"/>
      <c r="F7" s="5"/>
      <c r="G7"/>
      <c r="H7"/>
      <c r="I7"/>
      <c r="J7"/>
      <c r="K7"/>
      <c r="L7"/>
      <c r="M7"/>
      <c r="N7"/>
      <c r="O7"/>
      <c r="P7"/>
      <c r="Q7"/>
      <c r="R7" s="16"/>
      <c r="S7" s="16"/>
      <c r="T7" s="7"/>
      <c r="U7" s="7"/>
      <c r="V7" s="7"/>
      <c r="W7" s="7"/>
      <c r="X7" s="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4.25" customHeight="1" x14ac:dyDescent="0.3">
      <c r="A8"/>
      <c r="B8"/>
      <c r="C8" s="4"/>
      <c r="D8" s="4"/>
      <c r="E8" s="5"/>
      <c r="F8" s="5"/>
      <c r="G8"/>
      <c r="H8"/>
      <c r="I8"/>
      <c r="J8"/>
      <c r="K8"/>
      <c r="L8"/>
      <c r="M8"/>
      <c r="N8"/>
      <c r="O8"/>
      <c r="P8"/>
      <c r="Q8"/>
      <c r="R8" s="13"/>
      <c r="S8" s="13"/>
      <c r="T8" s="7"/>
      <c r="U8" s="7"/>
      <c r="V8" s="7"/>
      <c r="W8" s="7"/>
      <c r="X8" s="7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4.25" customHeight="1" x14ac:dyDescent="0.3">
      <c r="A9"/>
      <c r="B9"/>
      <c r="C9" s="4"/>
      <c r="D9" s="4"/>
      <c r="E9" s="5"/>
      <c r="F9" s="5"/>
      <c r="G9"/>
      <c r="H9"/>
      <c r="I9"/>
      <c r="J9"/>
      <c r="K9"/>
      <c r="L9"/>
      <c r="M9"/>
      <c r="N9"/>
      <c r="O9"/>
      <c r="P9"/>
      <c r="Q9"/>
      <c r="R9" s="8"/>
      <c r="S9" s="8"/>
      <c r="T9" s="7"/>
      <c r="U9" s="7"/>
      <c r="V9" s="7"/>
      <c r="W9" s="7"/>
      <c r="X9" s="7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9" customHeight="1" x14ac:dyDescent="0.3">
      <c r="A10"/>
      <c r="B10"/>
      <c r="C10" s="4"/>
      <c r="D10" s="4"/>
      <c r="E10" s="5"/>
      <c r="F10" s="5"/>
      <c r="G10"/>
      <c r="H10"/>
      <c r="I10"/>
      <c r="J10"/>
      <c r="K10"/>
      <c r="L10"/>
      <c r="M10"/>
      <c r="N10"/>
      <c r="O10" s="6"/>
      <c r="P10" s="7"/>
      <c r="Q10" s="7"/>
      <c r="R10" s="7"/>
      <c r="S10" s="7"/>
      <c r="T10" s="7"/>
      <c r="U10" s="7"/>
      <c r="V10" s="7"/>
      <c r="W10" s="7"/>
      <c r="X10" s="7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8" customHeight="1" x14ac:dyDescent="0.25">
      <c r="A11" s="203" t="s">
        <v>194</v>
      </c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17"/>
      <c r="W11" s="17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18.600000000000001" customHeight="1" x14ac:dyDescent="0.3">
      <c r="A12" s="204" t="s">
        <v>3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18"/>
      <c r="T12" s="18"/>
      <c r="U12" s="18"/>
      <c r="V12" s="1"/>
      <c r="W12" s="1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17.45" customHeight="1" x14ac:dyDescent="0.2">
      <c r="A13" s="205" t="s">
        <v>4</v>
      </c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  <c r="U13" s="205"/>
      <c r="V13" s="205"/>
      <c r="W13" s="205"/>
      <c r="X13" s="205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54" customHeight="1" x14ac:dyDescent="0.2">
      <c r="A14" s="200" t="s">
        <v>5</v>
      </c>
      <c r="B14" s="200" t="s">
        <v>6</v>
      </c>
      <c r="C14" s="200" t="s">
        <v>7</v>
      </c>
      <c r="D14" s="200" t="s">
        <v>8</v>
      </c>
      <c r="E14" s="200"/>
      <c r="F14" s="200"/>
      <c r="G14" s="200"/>
      <c r="H14" s="200"/>
      <c r="I14" s="200"/>
      <c r="J14" s="200"/>
      <c r="K14" s="194" t="s">
        <v>9</v>
      </c>
      <c r="L14" s="194" t="s">
        <v>10</v>
      </c>
      <c r="M14" s="200" t="s">
        <v>11</v>
      </c>
      <c r="N14" s="200" t="s">
        <v>12</v>
      </c>
      <c r="O14" s="200"/>
      <c r="P14" s="200" t="s">
        <v>13</v>
      </c>
      <c r="Q14" s="200"/>
      <c r="R14" s="200"/>
      <c r="S14" s="200"/>
      <c r="T14" s="201" t="s">
        <v>14</v>
      </c>
      <c r="U14" s="201" t="s">
        <v>15</v>
      </c>
      <c r="V14" s="201" t="s">
        <v>16</v>
      </c>
      <c r="W14" s="201" t="s">
        <v>17</v>
      </c>
      <c r="X14" s="201" t="s">
        <v>18</v>
      </c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ht="15.75" customHeight="1" x14ac:dyDescent="0.2">
      <c r="A15" s="200"/>
      <c r="B15" s="200"/>
      <c r="C15" s="200"/>
      <c r="D15" s="200" t="s">
        <v>19</v>
      </c>
      <c r="E15" s="207" t="s">
        <v>20</v>
      </c>
      <c r="F15" s="207"/>
      <c r="G15" s="207"/>
      <c r="H15" s="207"/>
      <c r="I15" s="207"/>
      <c r="J15" s="207"/>
      <c r="K15" s="194"/>
      <c r="L15" s="194"/>
      <c r="M15" s="200"/>
      <c r="N15" s="200" t="s">
        <v>21</v>
      </c>
      <c r="O15" s="200" t="s">
        <v>22</v>
      </c>
      <c r="P15" s="200" t="s">
        <v>23</v>
      </c>
      <c r="Q15" s="200" t="s">
        <v>24</v>
      </c>
      <c r="R15" s="200" t="s">
        <v>25</v>
      </c>
      <c r="S15" s="200" t="s">
        <v>26</v>
      </c>
      <c r="T15" s="201"/>
      <c r="U15" s="201"/>
      <c r="V15" s="201"/>
      <c r="W15" s="201"/>
      <c r="X15" s="201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51" customHeight="1" x14ac:dyDescent="0.2">
      <c r="A16" s="200"/>
      <c r="B16" s="200"/>
      <c r="C16" s="200"/>
      <c r="D16" s="200"/>
      <c r="E16" s="209" t="s">
        <v>27</v>
      </c>
      <c r="F16" s="209" t="s">
        <v>28</v>
      </c>
      <c r="G16" s="209" t="s">
        <v>29</v>
      </c>
      <c r="H16" s="209" t="s">
        <v>30</v>
      </c>
      <c r="I16" s="200" t="s">
        <v>31</v>
      </c>
      <c r="J16" s="200"/>
      <c r="K16" s="194"/>
      <c r="L16" s="194"/>
      <c r="M16" s="200"/>
      <c r="N16" s="200"/>
      <c r="O16" s="200"/>
      <c r="P16" s="200"/>
      <c r="Q16" s="200"/>
      <c r="R16" s="200"/>
      <c r="S16" s="200"/>
      <c r="T16" s="201"/>
      <c r="U16" s="201"/>
      <c r="V16" s="201"/>
      <c r="W16" s="201"/>
      <c r="X16" s="201"/>
      <c r="Y16"/>
      <c r="Z16"/>
      <c r="AA16"/>
      <c r="AB16"/>
      <c r="AC16" s="3"/>
      <c r="AD16" s="3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05" customHeight="1" x14ac:dyDescent="0.2">
      <c r="A17" s="200"/>
      <c r="B17" s="200"/>
      <c r="C17" s="200"/>
      <c r="D17" s="200"/>
      <c r="E17" s="209"/>
      <c r="F17" s="209"/>
      <c r="G17" s="209"/>
      <c r="H17" s="209"/>
      <c r="I17" s="19" t="s">
        <v>32</v>
      </c>
      <c r="J17" s="19" t="s">
        <v>33</v>
      </c>
      <c r="K17" s="194"/>
      <c r="L17" s="194"/>
      <c r="M17" s="200"/>
      <c r="N17" s="200"/>
      <c r="O17" s="200"/>
      <c r="P17" s="200"/>
      <c r="Q17" s="200"/>
      <c r="R17" s="200"/>
      <c r="S17" s="200"/>
      <c r="T17" s="201"/>
      <c r="U17" s="201"/>
      <c r="V17" s="201"/>
      <c r="W17" s="201"/>
      <c r="X17" s="201"/>
      <c r="Y17" s="206"/>
      <c r="Z17" s="206"/>
      <c r="AA17" s="206"/>
      <c r="AB17" s="206"/>
      <c r="AC17" s="206"/>
      <c r="AD17" s="3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s="1" customFormat="1" ht="15.75" customHeight="1" x14ac:dyDescent="0.2">
      <c r="A18" s="21">
        <v>1</v>
      </c>
      <c r="B18" s="21">
        <v>2</v>
      </c>
      <c r="C18" s="21">
        <v>3</v>
      </c>
      <c r="D18" s="21">
        <v>4</v>
      </c>
      <c r="E18" s="21">
        <v>5</v>
      </c>
      <c r="F18" s="21">
        <v>6</v>
      </c>
      <c r="G18" s="22">
        <v>7</v>
      </c>
      <c r="H18" s="21">
        <v>8</v>
      </c>
      <c r="I18" s="21">
        <v>9</v>
      </c>
      <c r="J18" s="21">
        <v>10</v>
      </c>
      <c r="K18" s="23">
        <v>11</v>
      </c>
      <c r="L18" s="23">
        <v>12</v>
      </c>
      <c r="M18" s="23">
        <v>13</v>
      </c>
      <c r="N18" s="24">
        <v>14</v>
      </c>
      <c r="O18" s="24">
        <v>15</v>
      </c>
      <c r="P18" s="24">
        <v>16</v>
      </c>
      <c r="Q18" s="24">
        <v>17</v>
      </c>
      <c r="R18" s="24">
        <v>18</v>
      </c>
      <c r="S18" s="24">
        <v>19</v>
      </c>
      <c r="T18" s="24">
        <v>20</v>
      </c>
      <c r="U18" s="24">
        <v>21</v>
      </c>
      <c r="V18" s="24">
        <v>22</v>
      </c>
      <c r="W18" s="24">
        <v>23</v>
      </c>
      <c r="X18" s="24">
        <v>24</v>
      </c>
      <c r="Y18" s="206"/>
      <c r="Z18" s="206"/>
      <c r="AA18" s="206"/>
      <c r="AB18" s="206"/>
      <c r="AC18" s="206"/>
      <c r="AD18" s="25"/>
    </row>
    <row r="19" spans="1:256" ht="18.75" customHeight="1" x14ac:dyDescent="0.2">
      <c r="A19" s="21" t="s">
        <v>34</v>
      </c>
      <c r="B19" s="208" t="s">
        <v>35</v>
      </c>
      <c r="C19" s="208"/>
      <c r="D19" s="208"/>
      <c r="E19" s="208"/>
      <c r="F19" s="208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  <c r="R19" s="208"/>
      <c r="S19" s="208"/>
      <c r="T19" s="208"/>
      <c r="U19" s="208"/>
      <c r="V19" s="208"/>
      <c r="W19" s="208"/>
      <c r="X19" s="208"/>
      <c r="Y19" s="206"/>
      <c r="Z19" s="206"/>
      <c r="AA19" s="206"/>
      <c r="AB19" s="206"/>
      <c r="AC19" s="206"/>
      <c r="AD19" s="3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8" customHeight="1" x14ac:dyDescent="0.2">
      <c r="A20" s="26" t="s">
        <v>36</v>
      </c>
      <c r="B20" s="208" t="s">
        <v>37</v>
      </c>
      <c r="C20" s="208"/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  <c r="R20" s="208"/>
      <c r="S20" s="208"/>
      <c r="T20" s="208"/>
      <c r="U20" s="208"/>
      <c r="V20" s="208"/>
      <c r="W20" s="208"/>
      <c r="X20" s="208"/>
      <c r="Y20" s="206"/>
      <c r="Z20" s="206"/>
      <c r="AA20" s="206"/>
      <c r="AB20" s="206"/>
      <c r="AC20" s="206"/>
      <c r="AD20" s="3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27" t="s">
        <v>38</v>
      </c>
      <c r="B21" s="210" t="s">
        <v>39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9"/>
      <c r="Z21" s="29"/>
      <c r="AA21"/>
      <c r="AB21"/>
      <c r="AC21" s="3"/>
      <c r="AD21" s="3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5.75" customHeight="1" x14ac:dyDescent="0.2">
      <c r="A22" s="27"/>
      <c r="B22" s="28"/>
      <c r="C22" s="28"/>
      <c r="D22" s="28"/>
      <c r="E22" s="38" t="s">
        <v>43</v>
      </c>
      <c r="F22" s="38" t="s">
        <v>43</v>
      </c>
      <c r="G22" s="38" t="s">
        <v>43</v>
      </c>
      <c r="H22" s="38" t="s">
        <v>43</v>
      </c>
      <c r="I22" s="38" t="s">
        <v>43</v>
      </c>
      <c r="J22" s="38" t="s">
        <v>43</v>
      </c>
      <c r="K22" s="38" t="s">
        <v>43</v>
      </c>
      <c r="L22" s="38" t="s">
        <v>43</v>
      </c>
      <c r="M22" s="38" t="s">
        <v>43</v>
      </c>
      <c r="N22" s="28"/>
      <c r="O22" s="153"/>
      <c r="P22" s="153"/>
      <c r="Q22" s="153"/>
      <c r="R22" s="153"/>
      <c r="S22" s="153"/>
      <c r="T22" s="28"/>
      <c r="U22" s="28"/>
      <c r="V22" s="154"/>
      <c r="W22" s="28"/>
      <c r="X22" s="28"/>
      <c r="Y22" s="29"/>
      <c r="Z22" s="29"/>
      <c r="AA22"/>
      <c r="AB22"/>
      <c r="AC22" s="3"/>
      <c r="AD22" s="3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2" customHeight="1" x14ac:dyDescent="0.2">
      <c r="A23" s="207" t="s">
        <v>40</v>
      </c>
      <c r="B23" s="207"/>
      <c r="C23" s="207"/>
      <c r="D23" s="30"/>
      <c r="E23" s="38" t="s">
        <v>43</v>
      </c>
      <c r="F23" s="38" t="s">
        <v>43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30"/>
      <c r="O23" s="32"/>
      <c r="P23" s="32"/>
      <c r="Q23" s="32"/>
      <c r="R23" s="32"/>
      <c r="S23" s="32"/>
      <c r="T23" s="33"/>
      <c r="U23" s="33"/>
      <c r="V23" s="34"/>
      <c r="W23" s="35"/>
      <c r="X23" s="33"/>
      <c r="Y23" s="36"/>
      <c r="Z23" s="36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5.75" customHeight="1" x14ac:dyDescent="0.2">
      <c r="A24" s="20" t="s">
        <v>42</v>
      </c>
      <c r="B24" s="210" t="s">
        <v>55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37"/>
      <c r="Z24" s="37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">
      <c r="A25" s="21"/>
      <c r="B25" s="21"/>
      <c r="C25" s="21"/>
      <c r="D25" s="21"/>
      <c r="E25" s="38" t="s">
        <v>43</v>
      </c>
      <c r="F25" s="38" t="s">
        <v>43</v>
      </c>
      <c r="G25" s="38" t="s">
        <v>43</v>
      </c>
      <c r="H25" s="38" t="s">
        <v>43</v>
      </c>
      <c r="I25" s="38" t="s">
        <v>43</v>
      </c>
      <c r="J25" s="38" t="s">
        <v>43</v>
      </c>
      <c r="K25" s="38" t="s">
        <v>43</v>
      </c>
      <c r="L25" s="38" t="s">
        <v>43</v>
      </c>
      <c r="M25" s="38" t="s">
        <v>43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39"/>
      <c r="Z25" s="39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1.25" customHeight="1" x14ac:dyDescent="0.2">
      <c r="A26" s="207" t="s">
        <v>44</v>
      </c>
      <c r="B26" s="207"/>
      <c r="C26" s="207"/>
      <c r="D26" s="20"/>
      <c r="E26" s="20" t="s">
        <v>43</v>
      </c>
      <c r="F26" s="20" t="s">
        <v>43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20"/>
      <c r="O26" s="20"/>
      <c r="P26" s="40"/>
      <c r="Q26" s="40"/>
      <c r="R26" s="20"/>
      <c r="S26" s="20"/>
      <c r="T26" s="20"/>
      <c r="U26" s="20"/>
      <c r="V26" s="20"/>
      <c r="W26" s="20"/>
      <c r="X26" s="20"/>
      <c r="Y26" s="25"/>
      <c r="Z26" s="25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">
      <c r="A27" s="26" t="s">
        <v>45</v>
      </c>
      <c r="B27" s="207" t="s">
        <v>46</v>
      </c>
      <c r="C27" s="207"/>
      <c r="D27" s="207"/>
      <c r="E27" s="207"/>
      <c r="F27" s="207"/>
      <c r="G27" s="207"/>
      <c r="H27" s="207"/>
      <c r="I27" s="207"/>
      <c r="J27" s="207"/>
      <c r="K27" s="207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37"/>
      <c r="Z27" s="3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">
      <c r="A28" s="21"/>
      <c r="B28" s="21"/>
      <c r="C28" s="21"/>
      <c r="D28" s="21"/>
      <c r="E28" s="38" t="s">
        <v>43</v>
      </c>
      <c r="F28" s="38" t="s">
        <v>43</v>
      </c>
      <c r="G28" s="38" t="s">
        <v>43</v>
      </c>
      <c r="H28" s="38" t="s">
        <v>43</v>
      </c>
      <c r="I28" s="38" t="s">
        <v>43</v>
      </c>
      <c r="J28" s="38" t="s">
        <v>43</v>
      </c>
      <c r="K28" s="38" t="s">
        <v>43</v>
      </c>
      <c r="L28" s="38" t="s">
        <v>43</v>
      </c>
      <c r="M28" s="38" t="s">
        <v>43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39"/>
      <c r="Z28" s="39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12" customHeight="1" x14ac:dyDescent="0.2">
      <c r="A29" s="207" t="s">
        <v>47</v>
      </c>
      <c r="B29" s="207"/>
      <c r="C29" s="207"/>
      <c r="D29" s="20"/>
      <c r="E29" s="20" t="s">
        <v>43</v>
      </c>
      <c r="F29" s="20" t="s">
        <v>43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0</v>
      </c>
      <c r="N29" s="20"/>
      <c r="O29" s="20"/>
      <c r="P29" s="40"/>
      <c r="Q29" s="40"/>
      <c r="R29" s="20"/>
      <c r="S29" s="20"/>
      <c r="T29" s="20"/>
      <c r="U29" s="20"/>
      <c r="V29" s="20"/>
      <c r="W29" s="20"/>
      <c r="X29" s="20"/>
      <c r="Y29" s="25"/>
      <c r="Z29" s="25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11.25" customHeight="1" x14ac:dyDescent="0.2">
      <c r="A30" s="207" t="s">
        <v>48</v>
      </c>
      <c r="B30" s="207"/>
      <c r="C30" s="207"/>
      <c r="D30" s="20"/>
      <c r="E30" s="20" t="s">
        <v>43</v>
      </c>
      <c r="F30" s="20" t="s">
        <v>43</v>
      </c>
      <c r="G30" s="44">
        <v>0</v>
      </c>
      <c r="H30" s="44">
        <v>0</v>
      </c>
      <c r="I30" s="44">
        <v>0</v>
      </c>
      <c r="J30" s="44">
        <v>0</v>
      </c>
      <c r="K30" s="44">
        <v>0</v>
      </c>
      <c r="L30" s="44">
        <v>0</v>
      </c>
      <c r="M30" s="44">
        <v>0</v>
      </c>
      <c r="N30" s="20"/>
      <c r="O30" s="20"/>
      <c r="P30" s="40"/>
      <c r="Q30" s="40"/>
      <c r="R30" s="20"/>
      <c r="S30" s="20"/>
      <c r="T30" s="20"/>
      <c r="U30" s="20"/>
      <c r="V30" s="20"/>
      <c r="W30" s="20"/>
      <c r="X30" s="20"/>
      <c r="Y30" s="25"/>
      <c r="Z30" s="36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17.45" customHeight="1" x14ac:dyDescent="0.2">
      <c r="A31" s="26" t="s">
        <v>49</v>
      </c>
      <c r="B31" s="211" t="s">
        <v>50</v>
      </c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  <c r="Q31" s="211"/>
      <c r="R31" s="211"/>
      <c r="S31" s="211"/>
      <c r="T31" s="211"/>
      <c r="U31" s="211"/>
      <c r="V31" s="211"/>
      <c r="W31" s="211"/>
      <c r="X31" s="211"/>
      <c r="Y31" s="37"/>
      <c r="Z31" s="37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16.899999999999999" customHeight="1" x14ac:dyDescent="0.2">
      <c r="A32" s="41" t="s">
        <v>51</v>
      </c>
      <c r="B32" s="210" t="s">
        <v>39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51.75" customHeight="1" x14ac:dyDescent="0.2">
      <c r="A33" s="41" t="s">
        <v>52</v>
      </c>
      <c r="B33" s="96" t="s">
        <v>150</v>
      </c>
      <c r="C33" s="96">
        <v>1</v>
      </c>
      <c r="D33" s="180">
        <f>76.527+8.5</f>
        <v>85.027000000000001</v>
      </c>
      <c r="E33" s="96" t="s">
        <v>43</v>
      </c>
      <c r="F33" s="96" t="s">
        <v>43</v>
      </c>
      <c r="G33" s="96" t="s">
        <v>43</v>
      </c>
      <c r="H33" s="96" t="s">
        <v>43</v>
      </c>
      <c r="I33" s="96" t="s">
        <v>43</v>
      </c>
      <c r="J33" s="155" t="s">
        <v>43</v>
      </c>
      <c r="K33" s="155" t="s">
        <v>43</v>
      </c>
      <c r="L33" s="155" t="s">
        <v>43</v>
      </c>
      <c r="M33" s="155" t="s">
        <v>43</v>
      </c>
      <c r="N33" s="42">
        <f t="shared" ref="N33:N38" si="0">D33</f>
        <v>85.027000000000001</v>
      </c>
      <c r="O33" s="42"/>
      <c r="P33" s="42">
        <f>N33</f>
        <v>85.027000000000001</v>
      </c>
      <c r="Q33" s="28"/>
      <c r="R33" s="28"/>
      <c r="S33" s="28"/>
      <c r="T33" s="42">
        <f>D33/X33*12</f>
        <v>1.5601284403669724</v>
      </c>
      <c r="U33" s="28"/>
      <c r="V33" s="28">
        <f>'4'!S29</f>
        <v>93.4</v>
      </c>
      <c r="W33" s="28"/>
      <c r="X33" s="192">
        <f>'4'!U29</f>
        <v>654</v>
      </c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77.25" customHeight="1" x14ac:dyDescent="0.2">
      <c r="A34" s="100" t="s">
        <v>185</v>
      </c>
      <c r="B34" s="166" t="str">
        <f>'4'!B30</f>
        <v>Реконструкція І черги котельні по вул.Г.Сталінграда,2/1  з заміною  парового котла на водогрійний КВГМ-20/150(матеріали) та встановленням  вакумних дегазаторів</v>
      </c>
      <c r="C34" s="167">
        <v>1</v>
      </c>
      <c r="D34" s="181">
        <f>280.8325+93.62*2</f>
        <v>468.07249999999999</v>
      </c>
      <c r="E34" s="96" t="s">
        <v>43</v>
      </c>
      <c r="F34" s="96" t="s">
        <v>43</v>
      </c>
      <c r="G34" s="96" t="s">
        <v>43</v>
      </c>
      <c r="H34" s="96" t="s">
        <v>43</v>
      </c>
      <c r="I34" s="96" t="s">
        <v>43</v>
      </c>
      <c r="J34" s="96" t="s">
        <v>43</v>
      </c>
      <c r="K34" s="155" t="s">
        <v>43</v>
      </c>
      <c r="L34" s="155" t="s">
        <v>43</v>
      </c>
      <c r="M34" s="155" t="s">
        <v>43</v>
      </c>
      <c r="N34" s="42">
        <f t="shared" si="0"/>
        <v>468.07249999999999</v>
      </c>
      <c r="O34" s="42"/>
      <c r="P34" s="28"/>
      <c r="Q34" s="42"/>
      <c r="R34" s="42"/>
      <c r="S34" s="42">
        <f>N34</f>
        <v>468.07249999999999</v>
      </c>
      <c r="T34" s="42">
        <f t="shared" ref="T34:T39" si="1">D34/X34*12</f>
        <v>2.3050188772160212</v>
      </c>
      <c r="U34" s="28"/>
      <c r="V34" s="28">
        <f>'4'!S30</f>
        <v>294.39999999999998</v>
      </c>
      <c r="W34" s="28"/>
      <c r="X34" s="192">
        <f>'4'!U30</f>
        <v>2436.8000000000002</v>
      </c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67.5" customHeight="1" x14ac:dyDescent="0.2">
      <c r="A35" s="165" t="s">
        <v>186</v>
      </c>
      <c r="B35" s="172" t="str">
        <f>'4'!B31</f>
        <v>Заміна мережевого насоса К-45/55 на насос  ІМР AQUALINE CL 80-160/2А в котельній  по вул.Ловецького,140</v>
      </c>
      <c r="C35" s="173">
        <v>1</v>
      </c>
      <c r="D35" s="182">
        <v>45.583329999999997</v>
      </c>
      <c r="E35" s="96" t="s">
        <v>43</v>
      </c>
      <c r="F35" s="96" t="s">
        <v>43</v>
      </c>
      <c r="G35" s="96" t="s">
        <v>43</v>
      </c>
      <c r="H35" s="96" t="s">
        <v>43</v>
      </c>
      <c r="I35" s="96" t="s">
        <v>43</v>
      </c>
      <c r="J35" s="96" t="s">
        <v>43</v>
      </c>
      <c r="K35" s="155" t="s">
        <v>43</v>
      </c>
      <c r="L35" s="155" t="s">
        <v>43</v>
      </c>
      <c r="M35" s="155" t="s">
        <v>43</v>
      </c>
      <c r="N35" s="42">
        <f t="shared" si="0"/>
        <v>45.583329999999997</v>
      </c>
      <c r="O35" s="42"/>
      <c r="P35" s="28"/>
      <c r="Q35" s="42">
        <f>N35</f>
        <v>45.583329999999997</v>
      </c>
      <c r="R35" s="28"/>
      <c r="S35" s="28"/>
      <c r="T35" s="42">
        <f t="shared" si="1"/>
        <v>14.297537741647028</v>
      </c>
      <c r="U35" s="28"/>
      <c r="V35" s="28">
        <f>'4'!S31</f>
        <v>0</v>
      </c>
      <c r="W35" s="28"/>
      <c r="X35" s="192">
        <f>'4'!U31</f>
        <v>38.258333</v>
      </c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51.75" customHeight="1" x14ac:dyDescent="0.2">
      <c r="A36" s="165" t="s">
        <v>187</v>
      </c>
      <c r="B36" s="175" t="s">
        <v>188</v>
      </c>
      <c r="C36" s="176">
        <v>1</v>
      </c>
      <c r="D36" s="183">
        <v>93.617000000000004</v>
      </c>
      <c r="E36" s="96" t="s">
        <v>43</v>
      </c>
      <c r="F36" s="96" t="s">
        <v>43</v>
      </c>
      <c r="G36" s="96" t="s">
        <v>43</v>
      </c>
      <c r="H36" s="96" t="s">
        <v>43</v>
      </c>
      <c r="I36" s="96" t="s">
        <v>43</v>
      </c>
      <c r="J36" s="96" t="s">
        <v>43</v>
      </c>
      <c r="K36" s="155" t="s">
        <v>43</v>
      </c>
      <c r="L36" s="155" t="s">
        <v>43</v>
      </c>
      <c r="M36" s="155" t="s">
        <v>43</v>
      </c>
      <c r="N36" s="42">
        <f t="shared" si="0"/>
        <v>93.617000000000004</v>
      </c>
      <c r="O36" s="42"/>
      <c r="P36" s="28"/>
      <c r="Q36" s="42">
        <f>N36</f>
        <v>93.617000000000004</v>
      </c>
      <c r="R36" s="28"/>
      <c r="S36" s="28"/>
      <c r="T36" s="42">
        <f t="shared" si="1"/>
        <v>3.0806744991316606</v>
      </c>
      <c r="U36" s="28"/>
      <c r="V36" s="28">
        <f>'4'!S32</f>
        <v>0</v>
      </c>
      <c r="W36" s="28"/>
      <c r="X36" s="192">
        <f>'4'!U32</f>
        <v>364.6617</v>
      </c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70.5" customHeight="1" x14ac:dyDescent="0.2">
      <c r="A37" s="165" t="s">
        <v>190</v>
      </c>
      <c r="B37" s="172" t="str">
        <f>'4'!B33</f>
        <v>Заміна мережевого насоса Д315-71-150 на насос  IMP  CL 100-200/2D в котельній  по вул.Г.Петрова,50/1</v>
      </c>
      <c r="C37" s="176">
        <v>1</v>
      </c>
      <c r="D37" s="183">
        <v>113.75</v>
      </c>
      <c r="E37" s="96" t="s">
        <v>43</v>
      </c>
      <c r="F37" s="96" t="s">
        <v>43</v>
      </c>
      <c r="G37" s="96" t="s">
        <v>43</v>
      </c>
      <c r="H37" s="96" t="s">
        <v>43</v>
      </c>
      <c r="I37" s="96" t="s">
        <v>43</v>
      </c>
      <c r="J37" s="96" t="s">
        <v>43</v>
      </c>
      <c r="K37" s="155" t="s">
        <v>43</v>
      </c>
      <c r="L37" s="155" t="s">
        <v>43</v>
      </c>
      <c r="M37" s="155" t="s">
        <v>43</v>
      </c>
      <c r="N37" s="42">
        <f t="shared" si="0"/>
        <v>113.75</v>
      </c>
      <c r="O37" s="42"/>
      <c r="P37" s="28"/>
      <c r="Q37" s="28"/>
      <c r="R37" s="42">
        <f>N37</f>
        <v>113.75</v>
      </c>
      <c r="S37" s="28"/>
      <c r="T37" s="42">
        <f t="shared" si="1"/>
        <v>5.8464503694185677</v>
      </c>
      <c r="U37" s="28"/>
      <c r="V37" s="28">
        <f>'4'!S33</f>
        <v>0</v>
      </c>
      <c r="W37" s="28"/>
      <c r="X37" s="192">
        <f>'4'!U33</f>
        <v>233.47499999999999</v>
      </c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26.75" customHeight="1" x14ac:dyDescent="0.2">
      <c r="A38" s="165" t="s">
        <v>191</v>
      </c>
      <c r="B38" s="172" t="s">
        <v>196</v>
      </c>
      <c r="C38" s="173">
        <v>2</v>
      </c>
      <c r="D38" s="182">
        <f>798/1.2*2+550/1.2</f>
        <v>1788.3333333333335</v>
      </c>
      <c r="E38" s="96" t="s">
        <v>43</v>
      </c>
      <c r="F38" s="96" t="s">
        <v>43</v>
      </c>
      <c r="G38" s="96" t="s">
        <v>43</v>
      </c>
      <c r="H38" s="96" t="s">
        <v>43</v>
      </c>
      <c r="I38" s="96" t="s">
        <v>43</v>
      </c>
      <c r="J38" s="96" t="s">
        <v>43</v>
      </c>
      <c r="K38" s="155" t="s">
        <v>43</v>
      </c>
      <c r="L38" s="155" t="s">
        <v>43</v>
      </c>
      <c r="M38" s="155" t="s">
        <v>43</v>
      </c>
      <c r="N38" s="42">
        <f t="shared" si="0"/>
        <v>1788.3333333333335</v>
      </c>
      <c r="O38" s="42"/>
      <c r="P38" s="28"/>
      <c r="Q38" s="28"/>
      <c r="R38" s="28"/>
      <c r="S38" s="42">
        <f>N38</f>
        <v>1788.3333333333335</v>
      </c>
      <c r="T38" s="42">
        <f t="shared" si="1"/>
        <v>19.565415590335817</v>
      </c>
      <c r="U38" s="28"/>
      <c r="V38" s="28">
        <f>'4'!S34</f>
        <v>0</v>
      </c>
      <c r="W38" s="28"/>
      <c r="X38" s="192">
        <f>'4'!U34</f>
        <v>1096.8333333333333</v>
      </c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2.75" customHeight="1" x14ac:dyDescent="0.2">
      <c r="A39" s="207" t="s">
        <v>53</v>
      </c>
      <c r="B39" s="207"/>
      <c r="C39" s="207"/>
      <c r="D39" s="43">
        <f>SUM(D33:D38)</f>
        <v>2594.3831633333334</v>
      </c>
      <c r="E39" s="43" t="str">
        <f>E33</f>
        <v>х </v>
      </c>
      <c r="F39" s="20" t="s">
        <v>43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3">
        <f>SUM(N33:N38)</f>
        <v>2594.3831633333334</v>
      </c>
      <c r="O39" s="43"/>
      <c r="P39" s="43">
        <f>SUM(P33:P38)</f>
        <v>85.027000000000001</v>
      </c>
      <c r="Q39" s="43">
        <f>SUM(Q33:Q38)</f>
        <v>139.20033000000001</v>
      </c>
      <c r="R39" s="43">
        <f>SUM(R33:R38)</f>
        <v>113.75</v>
      </c>
      <c r="S39" s="43">
        <f>SUM(S33:S38)</f>
        <v>2256.4058333333332</v>
      </c>
      <c r="T39" s="42">
        <f t="shared" si="1"/>
        <v>6.453651511934078</v>
      </c>
      <c r="U39" s="20"/>
      <c r="V39" s="43">
        <f>SUM(V33:V38)</f>
        <v>387.79999999999995</v>
      </c>
      <c r="W39" s="43">
        <f>SUM(W33:W38)</f>
        <v>0</v>
      </c>
      <c r="X39" s="43">
        <f>SUM(X33:X38)</f>
        <v>4824.0283663333339</v>
      </c>
      <c r="Y39" s="25"/>
      <c r="Z39" s="25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3.5" customHeight="1" x14ac:dyDescent="0.2">
      <c r="A40" s="19" t="s">
        <v>54</v>
      </c>
      <c r="B40" s="210" t="s">
        <v>55</v>
      </c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x14ac:dyDescent="0.2">
      <c r="A41" s="21"/>
      <c r="B41" s="21"/>
      <c r="C41" s="21"/>
      <c r="D41" s="21"/>
      <c r="E41" s="38" t="s">
        <v>43</v>
      </c>
      <c r="F41" s="38" t="s">
        <v>43</v>
      </c>
      <c r="G41" s="38" t="s">
        <v>43</v>
      </c>
      <c r="H41" s="38" t="s">
        <v>43</v>
      </c>
      <c r="I41" s="38" t="s">
        <v>43</v>
      </c>
      <c r="J41" s="38" t="s">
        <v>43</v>
      </c>
      <c r="K41" s="38" t="s">
        <v>43</v>
      </c>
      <c r="L41" s="38" t="s">
        <v>43</v>
      </c>
      <c r="M41" s="38" t="s">
        <v>43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39"/>
      <c r="Z41" s="39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0.5" customHeight="1" x14ac:dyDescent="0.2">
      <c r="A42" s="207" t="s">
        <v>56</v>
      </c>
      <c r="B42" s="207"/>
      <c r="C42" s="207"/>
      <c r="D42" s="20"/>
      <c r="E42" s="20" t="s">
        <v>43</v>
      </c>
      <c r="F42" s="20" t="s">
        <v>43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20"/>
      <c r="O42" s="20"/>
      <c r="P42" s="40"/>
      <c r="Q42" s="40"/>
      <c r="R42" s="20"/>
      <c r="S42" s="20"/>
      <c r="T42" s="20"/>
      <c r="U42" s="20"/>
      <c r="V42" s="20"/>
      <c r="W42" s="20"/>
      <c r="X42" s="20"/>
      <c r="Y42" s="25"/>
      <c r="Z42" s="25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" customHeight="1" x14ac:dyDescent="0.2">
      <c r="A43" s="20" t="s">
        <v>57</v>
      </c>
      <c r="B43" s="210" t="s">
        <v>58</v>
      </c>
      <c r="C43" s="210"/>
      <c r="D43" s="210"/>
      <c r="E43" s="210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x14ac:dyDescent="0.2">
      <c r="A44" s="21"/>
      <c r="B44" s="21"/>
      <c r="C44" s="21"/>
      <c r="D44" s="21"/>
      <c r="E44" s="38" t="s">
        <v>43</v>
      </c>
      <c r="F44" s="38" t="s">
        <v>43</v>
      </c>
      <c r="G44" s="38" t="s">
        <v>43</v>
      </c>
      <c r="H44" s="38" t="s">
        <v>43</v>
      </c>
      <c r="I44" s="38" t="s">
        <v>43</v>
      </c>
      <c r="J44" s="38" t="s">
        <v>43</v>
      </c>
      <c r="K44" s="38" t="s">
        <v>43</v>
      </c>
      <c r="L44" s="38" t="s">
        <v>43</v>
      </c>
      <c r="M44" s="38" t="s">
        <v>43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39"/>
      <c r="Z44" s="39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0.5" customHeight="1" x14ac:dyDescent="0.2">
      <c r="A45" s="207" t="s">
        <v>59</v>
      </c>
      <c r="B45" s="207"/>
      <c r="C45" s="207"/>
      <c r="D45" s="20"/>
      <c r="E45" s="20" t="s">
        <v>43</v>
      </c>
      <c r="F45" s="20" t="s">
        <v>43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20"/>
      <c r="O45" s="20"/>
      <c r="P45" s="40"/>
      <c r="Q45" s="40"/>
      <c r="R45" s="20"/>
      <c r="S45" s="20"/>
      <c r="T45" s="20"/>
      <c r="U45" s="20"/>
      <c r="V45" s="20"/>
      <c r="W45" s="20"/>
      <c r="X45" s="20"/>
      <c r="Y45" s="25"/>
      <c r="Z45" s="2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6.5" customHeight="1" x14ac:dyDescent="0.2">
      <c r="A46" s="19" t="s">
        <v>60</v>
      </c>
      <c r="B46" s="210" t="s">
        <v>61</v>
      </c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x14ac:dyDescent="0.2">
      <c r="A47" s="21"/>
      <c r="B47" s="21"/>
      <c r="C47" s="21"/>
      <c r="D47" s="21"/>
      <c r="E47" s="38" t="s">
        <v>43</v>
      </c>
      <c r="F47" s="38" t="s">
        <v>43</v>
      </c>
      <c r="G47" s="38" t="s">
        <v>43</v>
      </c>
      <c r="H47" s="38" t="s">
        <v>43</v>
      </c>
      <c r="I47" s="38" t="s">
        <v>43</v>
      </c>
      <c r="J47" s="38" t="s">
        <v>43</v>
      </c>
      <c r="K47" s="38" t="s">
        <v>43</v>
      </c>
      <c r="L47" s="38" t="s">
        <v>43</v>
      </c>
      <c r="M47" s="38" t="s">
        <v>43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39"/>
      <c r="Z47" s="39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5" customHeight="1" x14ac:dyDescent="0.2">
      <c r="A48" s="207" t="s">
        <v>62</v>
      </c>
      <c r="B48" s="207"/>
      <c r="C48" s="207"/>
      <c r="D48" s="20"/>
      <c r="E48" s="20" t="s">
        <v>43</v>
      </c>
      <c r="F48" s="20" t="s">
        <v>43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20"/>
      <c r="O48" s="20"/>
      <c r="P48" s="40"/>
      <c r="Q48" s="40"/>
      <c r="R48" s="20"/>
      <c r="S48" s="20"/>
      <c r="T48" s="20"/>
      <c r="U48" s="20"/>
      <c r="V48" s="20"/>
      <c r="W48" s="20"/>
      <c r="X48" s="20"/>
      <c r="Y48" s="25"/>
      <c r="Z48" s="25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4.25" customHeight="1" x14ac:dyDescent="0.2">
      <c r="A49" s="20" t="s">
        <v>63</v>
      </c>
      <c r="B49" s="207" t="s">
        <v>46</v>
      </c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7"/>
      <c r="R49" s="207"/>
      <c r="S49" s="207"/>
      <c r="T49" s="207"/>
      <c r="U49" s="207"/>
      <c r="V49" s="207"/>
      <c r="W49" s="207"/>
      <c r="X49" s="207"/>
      <c r="Y49" s="25"/>
      <c r="Z49" s="25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x14ac:dyDescent="0.2">
      <c r="A50" s="21"/>
      <c r="B50" s="21"/>
      <c r="C50" s="21"/>
      <c r="D50" s="21"/>
      <c r="E50" s="38" t="s">
        <v>43</v>
      </c>
      <c r="F50" s="38" t="s">
        <v>43</v>
      </c>
      <c r="G50" s="38" t="s">
        <v>43</v>
      </c>
      <c r="H50" s="38" t="s">
        <v>43</v>
      </c>
      <c r="I50" s="38" t="s">
        <v>43</v>
      </c>
      <c r="J50" s="38" t="s">
        <v>43</v>
      </c>
      <c r="K50" s="38" t="s">
        <v>43</v>
      </c>
      <c r="L50" s="38" t="s">
        <v>43</v>
      </c>
      <c r="M50" s="38" t="s">
        <v>43</v>
      </c>
      <c r="N50" s="21"/>
      <c r="O50" s="21"/>
      <c r="P50" s="31"/>
      <c r="Q50" s="31"/>
      <c r="R50" s="21"/>
      <c r="S50" s="21"/>
      <c r="T50" s="21"/>
      <c r="U50" s="21"/>
      <c r="V50" s="21"/>
      <c r="W50" s="21"/>
      <c r="X50" s="21"/>
      <c r="Y50" s="39"/>
      <c r="Z50" s="39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2.75" customHeight="1" x14ac:dyDescent="0.2">
      <c r="A51" s="207" t="s">
        <v>64</v>
      </c>
      <c r="B51" s="207"/>
      <c r="C51" s="207"/>
      <c r="D51" s="20"/>
      <c r="E51" s="20" t="s">
        <v>43</v>
      </c>
      <c r="F51" s="20" t="s">
        <v>43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20"/>
      <c r="O51" s="20"/>
      <c r="P51" s="40"/>
      <c r="Q51" s="40"/>
      <c r="R51" s="20"/>
      <c r="S51" s="20"/>
      <c r="T51" s="20"/>
      <c r="U51" s="20"/>
      <c r="V51" s="20"/>
      <c r="W51" s="20"/>
      <c r="X51" s="20"/>
      <c r="Y51" s="25"/>
      <c r="Z51" s="25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2" customHeight="1" x14ac:dyDescent="0.2">
      <c r="A52" s="207" t="s">
        <v>65</v>
      </c>
      <c r="B52" s="207"/>
      <c r="C52" s="207"/>
      <c r="D52" s="44">
        <f>D39</f>
        <v>2594.3831633333334</v>
      </c>
      <c r="E52" s="44" t="str">
        <f>E39</f>
        <v>х </v>
      </c>
      <c r="F52" s="20" t="s">
        <v>43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f>N39</f>
        <v>2594.3831633333334</v>
      </c>
      <c r="O52" s="20"/>
      <c r="P52" s="44">
        <f>P39</f>
        <v>85.027000000000001</v>
      </c>
      <c r="Q52" s="44">
        <f>Q39</f>
        <v>139.20033000000001</v>
      </c>
      <c r="R52" s="43">
        <f t="shared" ref="R52:X52" si="2">R39</f>
        <v>113.75</v>
      </c>
      <c r="S52" s="43">
        <f t="shared" si="2"/>
        <v>2256.4058333333332</v>
      </c>
      <c r="T52" s="43">
        <f t="shared" si="2"/>
        <v>6.453651511934078</v>
      </c>
      <c r="U52" s="43">
        <f t="shared" si="2"/>
        <v>0</v>
      </c>
      <c r="V52" s="43">
        <f t="shared" si="2"/>
        <v>387.79999999999995</v>
      </c>
      <c r="W52" s="43">
        <f t="shared" si="2"/>
        <v>0</v>
      </c>
      <c r="X52" s="43">
        <f t="shared" si="2"/>
        <v>4824.0283663333339</v>
      </c>
      <c r="Y52" s="25"/>
      <c r="Z52" s="25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x14ac:dyDescent="0.2">
      <c r="A53" s="208" t="s">
        <v>66</v>
      </c>
      <c r="B53" s="208"/>
      <c r="C53" s="208"/>
      <c r="D53" s="43">
        <f>D52</f>
        <v>2594.3831633333334</v>
      </c>
      <c r="E53" s="43" t="str">
        <f>E52</f>
        <v>х </v>
      </c>
      <c r="F53" s="21" t="str">
        <f t="shared" ref="F53:L53" si="3">F23</f>
        <v>х </v>
      </c>
      <c r="G53" s="21">
        <f t="shared" si="3"/>
        <v>0</v>
      </c>
      <c r="H53" s="21">
        <f t="shared" si="3"/>
        <v>0</v>
      </c>
      <c r="I53" s="21">
        <f t="shared" si="3"/>
        <v>0</v>
      </c>
      <c r="J53" s="21">
        <f t="shared" si="3"/>
        <v>0</v>
      </c>
      <c r="K53" s="21">
        <f t="shared" si="3"/>
        <v>0</v>
      </c>
      <c r="L53" s="21">
        <f t="shared" si="3"/>
        <v>0</v>
      </c>
      <c r="M53" s="43">
        <f>M39</f>
        <v>0</v>
      </c>
      <c r="N53" s="43">
        <f>N39</f>
        <v>2594.3831633333334</v>
      </c>
      <c r="O53" s="43"/>
      <c r="P53" s="43">
        <f>P39</f>
        <v>85.027000000000001</v>
      </c>
      <c r="Q53" s="43">
        <f>Q39</f>
        <v>139.20033000000001</v>
      </c>
      <c r="R53" s="43">
        <f t="shared" ref="R53:X53" si="4">R52</f>
        <v>113.75</v>
      </c>
      <c r="S53" s="43">
        <f t="shared" si="4"/>
        <v>2256.4058333333332</v>
      </c>
      <c r="T53" s="43">
        <f t="shared" si="4"/>
        <v>6.453651511934078</v>
      </c>
      <c r="U53" s="43">
        <f t="shared" si="4"/>
        <v>0</v>
      </c>
      <c r="V53" s="43">
        <f t="shared" si="4"/>
        <v>387.79999999999995</v>
      </c>
      <c r="W53" s="43">
        <f t="shared" si="4"/>
        <v>0</v>
      </c>
      <c r="X53" s="43">
        <f t="shared" si="4"/>
        <v>4824.0283663333339</v>
      </c>
      <c r="Y53" s="39"/>
      <c r="Z53" s="39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x14ac:dyDescent="0.2">
      <c r="A54" s="21" t="s">
        <v>67</v>
      </c>
      <c r="B54" s="208" t="s">
        <v>68</v>
      </c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08"/>
      <c r="R54" s="208"/>
      <c r="S54" s="208"/>
      <c r="T54" s="208"/>
      <c r="U54" s="208"/>
      <c r="V54" s="208"/>
      <c r="W54" s="208"/>
      <c r="X54" s="208"/>
      <c r="Y54" s="39"/>
      <c r="Z54" s="39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x14ac:dyDescent="0.2">
      <c r="A55" s="26" t="s">
        <v>69</v>
      </c>
      <c r="B55" s="208" t="s">
        <v>37</v>
      </c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9"/>
      <c r="Z55" s="29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5" customHeight="1" x14ac:dyDescent="0.2">
      <c r="A56" s="27" t="s">
        <v>70</v>
      </c>
      <c r="B56" s="210" t="s">
        <v>39</v>
      </c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9"/>
      <c r="Z56" s="29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5" customHeight="1" x14ac:dyDescent="0.2">
      <c r="A57" s="27"/>
      <c r="B57" s="28"/>
      <c r="C57" s="28"/>
      <c r="D57" s="28"/>
      <c r="E57" s="38" t="s">
        <v>43</v>
      </c>
      <c r="F57" s="38" t="s">
        <v>43</v>
      </c>
      <c r="G57" s="38" t="s">
        <v>43</v>
      </c>
      <c r="H57" s="38" t="s">
        <v>43</v>
      </c>
      <c r="I57" s="38" t="s">
        <v>43</v>
      </c>
      <c r="J57" s="38" t="s">
        <v>43</v>
      </c>
      <c r="K57" s="38" t="s">
        <v>43</v>
      </c>
      <c r="L57" s="38" t="s">
        <v>43</v>
      </c>
      <c r="M57" s="38" t="s">
        <v>43</v>
      </c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9"/>
      <c r="Z57" s="29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8.75" customHeight="1" x14ac:dyDescent="0.2">
      <c r="A58" s="212" t="s">
        <v>71</v>
      </c>
      <c r="B58" s="212"/>
      <c r="C58" s="212"/>
      <c r="D58" s="33"/>
      <c r="E58" s="35" t="s">
        <v>43</v>
      </c>
      <c r="F58" s="44" t="s">
        <v>41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3"/>
      <c r="O58" s="43"/>
      <c r="P58" s="43"/>
      <c r="Q58" s="43"/>
      <c r="R58" s="46"/>
      <c r="S58" s="46"/>
      <c r="T58" s="33"/>
      <c r="U58" s="33"/>
      <c r="V58" s="33"/>
      <c r="W58" s="47"/>
      <c r="X58" s="33"/>
      <c r="Y58" s="25"/>
      <c r="Z58" s="36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5.75" customHeight="1" x14ac:dyDescent="0.2">
      <c r="A59" s="20" t="s">
        <v>72</v>
      </c>
      <c r="B59" s="210"/>
      <c r="C59" s="210"/>
      <c r="D59" s="210"/>
      <c r="E59" s="210"/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37"/>
      <c r="Z59" s="48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x14ac:dyDescent="0.2">
      <c r="A60" s="21"/>
      <c r="B60" s="21"/>
      <c r="C60" s="21"/>
      <c r="D60" s="21"/>
      <c r="E60" s="38" t="s">
        <v>43</v>
      </c>
      <c r="F60" s="38" t="s">
        <v>43</v>
      </c>
      <c r="G60" s="38" t="s">
        <v>43</v>
      </c>
      <c r="H60" s="38" t="s">
        <v>43</v>
      </c>
      <c r="I60" s="38" t="s">
        <v>43</v>
      </c>
      <c r="J60" s="38" t="s">
        <v>43</v>
      </c>
      <c r="K60" s="38" t="s">
        <v>43</v>
      </c>
      <c r="L60" s="38" t="s">
        <v>43</v>
      </c>
      <c r="M60" s="38" t="s">
        <v>43</v>
      </c>
      <c r="N60" s="21"/>
      <c r="O60" s="21"/>
      <c r="P60" s="31"/>
      <c r="Q60" s="31"/>
      <c r="R60" s="21"/>
      <c r="S60" s="21"/>
      <c r="T60" s="21"/>
      <c r="U60" s="21"/>
      <c r="V60" s="21"/>
      <c r="W60" s="21"/>
      <c r="X60" s="21"/>
      <c r="Y60" s="39"/>
      <c r="Z60" s="39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3.5" customHeight="1" x14ac:dyDescent="0.2">
      <c r="A61" s="207" t="s">
        <v>73</v>
      </c>
      <c r="B61" s="207"/>
      <c r="C61" s="207"/>
      <c r="D61" s="20"/>
      <c r="E61" s="20" t="s">
        <v>43</v>
      </c>
      <c r="F61" s="20" t="s">
        <v>43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20"/>
      <c r="O61" s="20"/>
      <c r="P61" s="40"/>
      <c r="Q61" s="40"/>
      <c r="R61" s="20"/>
      <c r="S61" s="20"/>
      <c r="T61" s="20"/>
      <c r="U61" s="20"/>
      <c r="V61" s="20"/>
      <c r="W61" s="20"/>
      <c r="X61" s="20"/>
      <c r="Y61" s="25"/>
      <c r="Z61" s="25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x14ac:dyDescent="0.2">
      <c r="A62" s="26" t="s">
        <v>74</v>
      </c>
      <c r="B62" s="207" t="s">
        <v>46</v>
      </c>
      <c r="C62" s="207"/>
      <c r="D62" s="207"/>
      <c r="E62" s="207"/>
      <c r="F62" s="207"/>
      <c r="G62" s="207"/>
      <c r="H62" s="207"/>
      <c r="I62" s="207"/>
      <c r="J62" s="207"/>
      <c r="K62" s="207"/>
      <c r="L62" s="207"/>
      <c r="M62" s="207"/>
      <c r="N62" s="207"/>
      <c r="O62" s="207"/>
      <c r="P62" s="207"/>
      <c r="Q62" s="207"/>
      <c r="R62" s="207"/>
      <c r="S62" s="207"/>
      <c r="T62" s="207"/>
      <c r="U62" s="207"/>
      <c r="V62" s="207"/>
      <c r="W62" s="207"/>
      <c r="X62" s="207"/>
      <c r="Y62" s="37"/>
      <c r="Z62" s="48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x14ac:dyDescent="0.2">
      <c r="A63" s="21"/>
      <c r="B63" s="21"/>
      <c r="C63" s="21"/>
      <c r="D63" s="21"/>
      <c r="E63" s="38" t="s">
        <v>43</v>
      </c>
      <c r="F63" s="38" t="s">
        <v>43</v>
      </c>
      <c r="G63" s="38" t="s">
        <v>43</v>
      </c>
      <c r="H63" s="38" t="s">
        <v>43</v>
      </c>
      <c r="I63" s="38" t="s">
        <v>43</v>
      </c>
      <c r="J63" s="38" t="s">
        <v>43</v>
      </c>
      <c r="K63" s="38" t="s">
        <v>43</v>
      </c>
      <c r="L63" s="38" t="s">
        <v>43</v>
      </c>
      <c r="M63" s="38" t="s">
        <v>43</v>
      </c>
      <c r="N63" s="21"/>
      <c r="O63" s="21"/>
      <c r="P63" s="31"/>
      <c r="Q63" s="31"/>
      <c r="R63" s="21"/>
      <c r="S63" s="21"/>
      <c r="T63" s="21"/>
      <c r="U63" s="21"/>
      <c r="V63" s="21"/>
      <c r="W63" s="21"/>
      <c r="X63" s="21"/>
      <c r="Y63" s="39"/>
      <c r="Z63" s="39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11.25" customHeight="1" x14ac:dyDescent="0.2">
      <c r="A64" s="207" t="s">
        <v>75</v>
      </c>
      <c r="B64" s="207"/>
      <c r="C64" s="207"/>
      <c r="D64" s="20"/>
      <c r="E64" s="20" t="s">
        <v>43</v>
      </c>
      <c r="F64" s="20" t="s">
        <v>43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20"/>
      <c r="O64" s="20"/>
      <c r="P64" s="40"/>
      <c r="Q64" s="40"/>
      <c r="R64" s="20"/>
      <c r="S64" s="20"/>
      <c r="T64" s="20"/>
      <c r="U64" s="20"/>
      <c r="V64" s="20"/>
      <c r="W64" s="20"/>
      <c r="X64" s="20"/>
      <c r="Y64" s="25"/>
      <c r="Z64" s="25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12" customHeight="1" x14ac:dyDescent="0.2">
      <c r="A65" s="207" t="s">
        <v>76</v>
      </c>
      <c r="B65" s="207"/>
      <c r="C65" s="207"/>
      <c r="D65" s="20"/>
      <c r="E65" s="20" t="s">
        <v>43</v>
      </c>
      <c r="F65" s="20" t="s">
        <v>43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20"/>
      <c r="O65" s="20"/>
      <c r="P65" s="40"/>
      <c r="Q65" s="40"/>
      <c r="R65" s="20"/>
      <c r="S65" s="20"/>
      <c r="T65" s="20"/>
      <c r="U65" s="20"/>
      <c r="V65" s="20"/>
      <c r="W65" s="20"/>
      <c r="X65" s="20"/>
      <c r="Y65" s="25"/>
      <c r="Z65" s="2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18" customHeight="1" x14ac:dyDescent="0.2">
      <c r="A66" s="26" t="s">
        <v>77</v>
      </c>
      <c r="B66" s="211" t="s">
        <v>50</v>
      </c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37"/>
      <c r="Z66" s="37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5" customHeight="1" x14ac:dyDescent="0.2">
      <c r="A67" s="41" t="s">
        <v>78</v>
      </c>
      <c r="B67" s="210" t="s">
        <v>39</v>
      </c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96" customHeight="1" x14ac:dyDescent="0.2">
      <c r="A68" s="49" t="s">
        <v>79</v>
      </c>
      <c r="B68" s="50" t="s">
        <v>80</v>
      </c>
      <c r="C68" s="51">
        <f>'4'!C64</f>
        <v>970</v>
      </c>
      <c r="D68" s="52">
        <f>'4'!D64</f>
        <v>506.35899999999998</v>
      </c>
      <c r="E68" s="155" t="s">
        <v>43</v>
      </c>
      <c r="F68" s="155" t="s">
        <v>43</v>
      </c>
      <c r="G68" s="155" t="s">
        <v>43</v>
      </c>
      <c r="H68" s="155" t="s">
        <v>43</v>
      </c>
      <c r="I68" s="155" t="s">
        <v>43</v>
      </c>
      <c r="J68" s="155" t="s">
        <v>43</v>
      </c>
      <c r="K68" s="155" t="s">
        <v>43</v>
      </c>
      <c r="L68" s="155" t="s">
        <v>43</v>
      </c>
      <c r="M68" s="155" t="s">
        <v>43</v>
      </c>
      <c r="N68" s="42">
        <f>D68</f>
        <v>506.35899999999998</v>
      </c>
      <c r="O68" s="28"/>
      <c r="P68" s="28"/>
      <c r="Q68" s="28"/>
      <c r="R68" s="42"/>
      <c r="S68" s="42">
        <f>N68</f>
        <v>506.35899999999998</v>
      </c>
      <c r="T68" s="42">
        <f>D68/X68*12</f>
        <v>19.444502934287886</v>
      </c>
      <c r="U68" s="28"/>
      <c r="V68" s="42">
        <f>'4'!S64</f>
        <v>30.4</v>
      </c>
      <c r="W68" s="28">
        <v>0</v>
      </c>
      <c r="X68" s="42">
        <f>'4'!U64</f>
        <v>312.49490000000003</v>
      </c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66.75" customHeight="1" x14ac:dyDescent="0.2">
      <c r="A69" s="49" t="s">
        <v>81</v>
      </c>
      <c r="B69" s="50" t="s">
        <v>201</v>
      </c>
      <c r="C69" s="51">
        <v>442</v>
      </c>
      <c r="D69" s="52">
        <v>208.47</v>
      </c>
      <c r="E69" s="155" t="s">
        <v>43</v>
      </c>
      <c r="F69" s="155" t="s">
        <v>43</v>
      </c>
      <c r="G69" s="155" t="s">
        <v>43</v>
      </c>
      <c r="H69" s="155" t="s">
        <v>43</v>
      </c>
      <c r="I69" s="155" t="s">
        <v>43</v>
      </c>
      <c r="J69" s="155" t="s">
        <v>43</v>
      </c>
      <c r="K69" s="155" t="s">
        <v>43</v>
      </c>
      <c r="L69" s="155" t="s">
        <v>43</v>
      </c>
      <c r="M69" s="155" t="s">
        <v>43</v>
      </c>
      <c r="N69" s="42">
        <f>D69</f>
        <v>208.47</v>
      </c>
      <c r="O69" s="28"/>
      <c r="P69" s="42">
        <f>N69</f>
        <v>208.47</v>
      </c>
      <c r="Q69" s="28"/>
      <c r="R69" s="42"/>
      <c r="S69" s="42"/>
      <c r="T69" s="42">
        <f>D69/X69*12</f>
        <v>42.510918143660675</v>
      </c>
      <c r="U69" s="28"/>
      <c r="V69" s="42">
        <f>'4'!S65</f>
        <v>5.5</v>
      </c>
      <c r="W69" s="28"/>
      <c r="X69" s="42">
        <f>'4'!U65</f>
        <v>58.847000000000001</v>
      </c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12" customHeight="1" x14ac:dyDescent="0.2">
      <c r="A70" s="207" t="s">
        <v>82</v>
      </c>
      <c r="B70" s="207"/>
      <c r="C70" s="207"/>
      <c r="D70" s="43">
        <f>D68+D69</f>
        <v>714.82899999999995</v>
      </c>
      <c r="E70" s="20" t="s">
        <v>43</v>
      </c>
      <c r="F70" s="20" t="s">
        <v>43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3">
        <f t="shared" ref="N70:S70" si="5">N68+N69</f>
        <v>714.82899999999995</v>
      </c>
      <c r="O70" s="43">
        <f t="shared" si="5"/>
        <v>0</v>
      </c>
      <c r="P70" s="43">
        <f t="shared" si="5"/>
        <v>208.47</v>
      </c>
      <c r="Q70" s="43">
        <f t="shared" si="5"/>
        <v>0</v>
      </c>
      <c r="R70" s="43">
        <f t="shared" si="5"/>
        <v>0</v>
      </c>
      <c r="S70" s="43">
        <f t="shared" si="5"/>
        <v>506.35899999999998</v>
      </c>
      <c r="T70" s="193">
        <f>D70/X70*12</f>
        <v>23.099865649419037</v>
      </c>
      <c r="U70" s="43">
        <f>U68+U69</f>
        <v>0</v>
      </c>
      <c r="V70" s="43">
        <f>V68+V69</f>
        <v>35.9</v>
      </c>
      <c r="W70" s="43">
        <f>W68+W69</f>
        <v>0</v>
      </c>
      <c r="X70" s="43">
        <f>X68+X69</f>
        <v>371.34190000000001</v>
      </c>
      <c r="Y70" s="25"/>
      <c r="Z70" s="25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20.25" customHeight="1" x14ac:dyDescent="0.2">
      <c r="A71" s="19" t="s">
        <v>83</v>
      </c>
      <c r="B71" s="210" t="s">
        <v>84</v>
      </c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38.25" x14ac:dyDescent="0.2">
      <c r="A72" s="45" t="s">
        <v>85</v>
      </c>
      <c r="B72" s="53" t="s">
        <v>86</v>
      </c>
      <c r="C72" s="28">
        <f>'4'!C68</f>
        <v>97</v>
      </c>
      <c r="D72" s="35">
        <f>'4'!D68</f>
        <v>3566.58</v>
      </c>
      <c r="E72" s="155" t="s">
        <v>43</v>
      </c>
      <c r="F72" s="155" t="s">
        <v>43</v>
      </c>
      <c r="G72" s="155" t="s">
        <v>43</v>
      </c>
      <c r="H72" s="155" t="s">
        <v>43</v>
      </c>
      <c r="I72" s="155" t="s">
        <v>43</v>
      </c>
      <c r="J72" s="155" t="s">
        <v>43</v>
      </c>
      <c r="K72" s="155" t="s">
        <v>43</v>
      </c>
      <c r="L72" s="155" t="s">
        <v>43</v>
      </c>
      <c r="M72" s="155" t="s">
        <v>43</v>
      </c>
      <c r="N72" s="21"/>
      <c r="O72" s="20">
        <f>D72</f>
        <v>3566.58</v>
      </c>
      <c r="P72" s="31"/>
      <c r="Q72" s="31"/>
      <c r="R72" s="21"/>
      <c r="S72" s="20">
        <f>O72</f>
        <v>3566.58</v>
      </c>
      <c r="T72" s="44">
        <f>'4'!Q68</f>
        <v>34.444235198678854</v>
      </c>
      <c r="U72" s="21"/>
      <c r="V72" s="20">
        <f>'4'!S68</f>
        <v>174.9</v>
      </c>
      <c r="W72" s="21"/>
      <c r="X72" s="20">
        <f>'4'!U68</f>
        <v>1242.558</v>
      </c>
      <c r="Y72" s="39"/>
      <c r="Z72" s="39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3.5" customHeight="1" x14ac:dyDescent="0.2">
      <c r="A73" s="207" t="s">
        <v>87</v>
      </c>
      <c r="B73" s="207"/>
      <c r="C73" s="207"/>
      <c r="D73" s="21">
        <f>D72</f>
        <v>3566.58</v>
      </c>
      <c r="E73" s="21" t="str">
        <f>E72</f>
        <v>х </v>
      </c>
      <c r="F73" s="21" t="str">
        <f>F72</f>
        <v>х 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20">
        <v>0</v>
      </c>
      <c r="O73" s="21">
        <f t="shared" ref="O73:X73" si="6">O72</f>
        <v>3566.58</v>
      </c>
      <c r="P73" s="21">
        <f t="shared" si="6"/>
        <v>0</v>
      </c>
      <c r="Q73" s="21">
        <f t="shared" si="6"/>
        <v>0</v>
      </c>
      <c r="R73" s="21">
        <f t="shared" si="6"/>
        <v>0</v>
      </c>
      <c r="S73" s="21">
        <f t="shared" si="6"/>
        <v>3566.58</v>
      </c>
      <c r="T73" s="43">
        <f t="shared" si="6"/>
        <v>34.444235198678854</v>
      </c>
      <c r="U73" s="21">
        <f t="shared" si="6"/>
        <v>0</v>
      </c>
      <c r="V73" s="21">
        <f t="shared" si="6"/>
        <v>174.9</v>
      </c>
      <c r="W73" s="21">
        <f t="shared" si="6"/>
        <v>0</v>
      </c>
      <c r="X73" s="21">
        <f t="shared" si="6"/>
        <v>1242.558</v>
      </c>
      <c r="Y73" s="25"/>
      <c r="Z73" s="25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8.75" customHeight="1" x14ac:dyDescent="0.2">
      <c r="A74" s="20" t="s">
        <v>88</v>
      </c>
      <c r="B74" s="211" t="s">
        <v>58</v>
      </c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211"/>
      <c r="O74" s="211"/>
      <c r="P74" s="211"/>
      <c r="Q74" s="211"/>
      <c r="R74" s="211"/>
      <c r="S74" s="211"/>
      <c r="T74" s="211"/>
      <c r="U74" s="211"/>
      <c r="V74" s="211"/>
      <c r="W74" s="211"/>
      <c r="X74" s="211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x14ac:dyDescent="0.2">
      <c r="A75" s="21"/>
      <c r="B75" s="21"/>
      <c r="C75" s="21"/>
      <c r="D75" s="21"/>
      <c r="E75" s="38" t="s">
        <v>43</v>
      </c>
      <c r="F75" s="38" t="s">
        <v>43</v>
      </c>
      <c r="G75" s="38" t="s">
        <v>43</v>
      </c>
      <c r="H75" s="38" t="s">
        <v>43</v>
      </c>
      <c r="I75" s="38" t="s">
        <v>43</v>
      </c>
      <c r="J75" s="38" t="s">
        <v>43</v>
      </c>
      <c r="K75" s="38" t="s">
        <v>43</v>
      </c>
      <c r="L75" s="38" t="s">
        <v>43</v>
      </c>
      <c r="M75" s="38" t="s">
        <v>43</v>
      </c>
      <c r="N75" s="21"/>
      <c r="O75" s="21"/>
      <c r="P75" s="31"/>
      <c r="Q75" s="31"/>
      <c r="R75" s="21"/>
      <c r="S75" s="21"/>
      <c r="T75" s="21"/>
      <c r="U75" s="21"/>
      <c r="V75" s="21"/>
      <c r="W75" s="21"/>
      <c r="X75" s="21"/>
      <c r="Y75" s="39"/>
      <c r="Z75" s="39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3.5" customHeight="1" x14ac:dyDescent="0.2">
      <c r="A76" s="207" t="s">
        <v>89</v>
      </c>
      <c r="B76" s="207"/>
      <c r="C76" s="207"/>
      <c r="D76" s="20"/>
      <c r="E76" s="20" t="s">
        <v>41</v>
      </c>
      <c r="F76" s="20" t="s">
        <v>41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20"/>
      <c r="O76" s="20"/>
      <c r="P76" s="40"/>
      <c r="Q76" s="40"/>
      <c r="R76" s="20"/>
      <c r="S76" s="20"/>
      <c r="T76" s="20"/>
      <c r="U76" s="20"/>
      <c r="V76" s="20"/>
      <c r="W76" s="20"/>
      <c r="X76" s="20"/>
      <c r="Y76" s="25"/>
      <c r="Z76" s="25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x14ac:dyDescent="0.2">
      <c r="A77" s="19"/>
      <c r="B77" s="19"/>
      <c r="C77" s="19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20"/>
      <c r="O77" s="20"/>
      <c r="P77" s="40"/>
      <c r="Q77" s="40"/>
      <c r="R77" s="20"/>
      <c r="S77" s="55"/>
      <c r="T77" s="54"/>
      <c r="U77" s="54"/>
      <c r="V77" s="54"/>
      <c r="W77" s="54"/>
      <c r="X77" s="54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5" customHeight="1" x14ac:dyDescent="0.2">
      <c r="A78" s="19" t="s">
        <v>90</v>
      </c>
      <c r="B78" s="210" t="s">
        <v>61</v>
      </c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5" customHeight="1" x14ac:dyDescent="0.2">
      <c r="A79" s="19"/>
      <c r="B79" s="28"/>
      <c r="C79" s="28"/>
      <c r="D79" s="28"/>
      <c r="E79" s="38" t="s">
        <v>43</v>
      </c>
      <c r="F79" s="38" t="s">
        <v>43</v>
      </c>
      <c r="G79" s="38" t="s">
        <v>43</v>
      </c>
      <c r="H79" s="38" t="s">
        <v>43</v>
      </c>
      <c r="I79" s="38" t="s">
        <v>43</v>
      </c>
      <c r="J79" s="38" t="s">
        <v>43</v>
      </c>
      <c r="K79" s="38" t="s">
        <v>43</v>
      </c>
      <c r="L79" s="38" t="s">
        <v>43</v>
      </c>
      <c r="M79" s="38" t="s">
        <v>43</v>
      </c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2.75" customHeight="1" x14ac:dyDescent="0.2">
      <c r="A80" s="207" t="s">
        <v>91</v>
      </c>
      <c r="B80" s="207"/>
      <c r="C80" s="207"/>
      <c r="D80" s="21"/>
      <c r="E80" s="20" t="s">
        <v>43</v>
      </c>
      <c r="F80" s="156" t="s">
        <v>43</v>
      </c>
      <c r="G80" s="20"/>
      <c r="H80" s="20"/>
      <c r="I80" s="20"/>
      <c r="J80" s="20"/>
      <c r="K80" s="20"/>
      <c r="L80" s="20"/>
      <c r="M80" s="56"/>
      <c r="N80" s="21"/>
      <c r="O80" s="57"/>
      <c r="P80" s="40"/>
      <c r="Q80" s="40"/>
      <c r="R80" s="21"/>
      <c r="S80" s="57"/>
      <c r="T80" s="33"/>
      <c r="U80" s="58"/>
      <c r="V80" s="58"/>
      <c r="W80" s="58"/>
      <c r="X80" s="58"/>
      <c r="Y80" s="25"/>
      <c r="Z80" s="25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5.75" customHeight="1" x14ac:dyDescent="0.2">
      <c r="A81" s="20" t="s">
        <v>92</v>
      </c>
      <c r="B81" s="207" t="s">
        <v>46</v>
      </c>
      <c r="C81" s="207"/>
      <c r="D81" s="207"/>
      <c r="E81" s="207"/>
      <c r="F81" s="207"/>
      <c r="G81" s="207"/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5"/>
      <c r="Z81" s="25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x14ac:dyDescent="0.2">
      <c r="A82" s="21"/>
      <c r="B82" s="21"/>
      <c r="C82" s="21"/>
      <c r="D82" s="21"/>
      <c r="E82" s="38" t="s">
        <v>43</v>
      </c>
      <c r="F82" s="38" t="s">
        <v>43</v>
      </c>
      <c r="G82" s="38" t="s">
        <v>43</v>
      </c>
      <c r="H82" s="38" t="s">
        <v>43</v>
      </c>
      <c r="I82" s="38" t="s">
        <v>43</v>
      </c>
      <c r="J82" s="38" t="s">
        <v>43</v>
      </c>
      <c r="K82" s="38" t="s">
        <v>43</v>
      </c>
      <c r="L82" s="38" t="s">
        <v>43</v>
      </c>
      <c r="M82" s="38" t="s">
        <v>43</v>
      </c>
      <c r="N82" s="21"/>
      <c r="O82" s="21"/>
      <c r="P82" s="31"/>
      <c r="Q82" s="31"/>
      <c r="R82" s="21"/>
      <c r="S82" s="21"/>
      <c r="T82" s="21"/>
      <c r="U82" s="21"/>
      <c r="V82" s="21"/>
      <c r="W82" s="21"/>
      <c r="X82" s="21"/>
      <c r="Y82" s="39"/>
      <c r="Z82" s="39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14.25" customHeight="1" x14ac:dyDescent="0.2">
      <c r="A83" s="207" t="s">
        <v>93</v>
      </c>
      <c r="B83" s="207"/>
      <c r="C83" s="207"/>
      <c r="D83" s="20"/>
      <c r="E83" s="20" t="s">
        <v>43</v>
      </c>
      <c r="F83" s="20" t="s">
        <v>43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20"/>
      <c r="O83" s="20"/>
      <c r="P83" s="40"/>
      <c r="Q83" s="40"/>
      <c r="R83" s="20"/>
      <c r="S83" s="20"/>
      <c r="T83" s="20"/>
      <c r="U83" s="20"/>
      <c r="V83" s="20"/>
      <c r="W83" s="20"/>
      <c r="X83" s="20"/>
      <c r="Y83" s="25"/>
      <c r="Z83" s="25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4.25" customHeight="1" x14ac:dyDescent="0.2">
      <c r="A84" s="207" t="s">
        <v>94</v>
      </c>
      <c r="B84" s="207"/>
      <c r="C84" s="207"/>
      <c r="D84" s="44">
        <f>D73+D70</f>
        <v>4281.4089999999997</v>
      </c>
      <c r="E84" s="20" t="s">
        <v>43</v>
      </c>
      <c r="F84" s="44" t="str">
        <f>F72</f>
        <v>х 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f t="shared" ref="N84:X84" si="7">N70+N73</f>
        <v>714.82899999999995</v>
      </c>
      <c r="O84" s="44">
        <f t="shared" si="7"/>
        <v>3566.58</v>
      </c>
      <c r="P84" s="44">
        <f t="shared" si="7"/>
        <v>208.47</v>
      </c>
      <c r="Q84" s="44">
        <f t="shared" si="7"/>
        <v>0</v>
      </c>
      <c r="R84" s="44">
        <f t="shared" si="7"/>
        <v>0</v>
      </c>
      <c r="S84" s="44">
        <f t="shared" si="7"/>
        <v>4072.9389999999999</v>
      </c>
      <c r="T84" s="42">
        <f>D84/X84*12</f>
        <v>31.834011514592696</v>
      </c>
      <c r="U84" s="44">
        <f t="shared" si="7"/>
        <v>0</v>
      </c>
      <c r="V84" s="44">
        <f t="shared" si="7"/>
        <v>210.8</v>
      </c>
      <c r="W84" s="44">
        <f t="shared" si="7"/>
        <v>0</v>
      </c>
      <c r="X84" s="44">
        <f t="shared" si="7"/>
        <v>1613.8998999999999</v>
      </c>
      <c r="Y84" s="25"/>
      <c r="Z84" s="25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x14ac:dyDescent="0.2">
      <c r="A85" s="208" t="s">
        <v>95</v>
      </c>
      <c r="B85" s="208"/>
      <c r="C85" s="208"/>
      <c r="D85" s="43">
        <f>D84</f>
        <v>4281.4089999999997</v>
      </c>
      <c r="E85" s="43" t="str">
        <f>E84</f>
        <v>х </v>
      </c>
      <c r="F85" s="43" t="str">
        <f>F84</f>
        <v>х 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3">
        <f>N70+N58</f>
        <v>714.82899999999995</v>
      </c>
      <c r="O85" s="43">
        <f>O73</f>
        <v>3566.58</v>
      </c>
      <c r="P85" s="43">
        <f>P70+P58</f>
        <v>208.47</v>
      </c>
      <c r="Q85" s="43">
        <f>Q70+Q58</f>
        <v>0</v>
      </c>
      <c r="R85" s="43">
        <f>R70+R58</f>
        <v>0</v>
      </c>
      <c r="S85" s="43">
        <f>S84</f>
        <v>4072.9389999999999</v>
      </c>
      <c r="T85" s="193">
        <f>D85/X85*12</f>
        <v>31.834011514592696</v>
      </c>
      <c r="U85" s="43">
        <f>U70+U58</f>
        <v>0</v>
      </c>
      <c r="V85" s="43">
        <f>V84</f>
        <v>210.8</v>
      </c>
      <c r="W85" s="43">
        <f>W84</f>
        <v>0</v>
      </c>
      <c r="X85" s="43">
        <f>X84</f>
        <v>1613.8998999999999</v>
      </c>
      <c r="Y85" s="39"/>
      <c r="Z85" s="39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7.45" customHeight="1" x14ac:dyDescent="0.2">
      <c r="A86" s="21" t="s">
        <v>96</v>
      </c>
      <c r="B86" s="208" t="s">
        <v>97</v>
      </c>
      <c r="C86" s="208"/>
      <c r="D86" s="208"/>
      <c r="E86" s="208"/>
      <c r="F86" s="208"/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208"/>
      <c r="Y86" s="39"/>
      <c r="Z86" s="59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6" customHeight="1" x14ac:dyDescent="0.2">
      <c r="A87" s="26" t="s">
        <v>98</v>
      </c>
      <c r="B87" s="208" t="s">
        <v>99</v>
      </c>
      <c r="C87" s="208"/>
      <c r="D87" s="208"/>
      <c r="E87" s="208"/>
      <c r="F87" s="208"/>
      <c r="G87" s="208"/>
      <c r="H87" s="208"/>
      <c r="I87" s="208"/>
      <c r="J87" s="208"/>
      <c r="K87" s="208"/>
      <c r="L87" s="208"/>
      <c r="M87" s="208"/>
      <c r="N87" s="208"/>
      <c r="O87" s="208"/>
      <c r="P87" s="208"/>
      <c r="Q87" s="208"/>
      <c r="R87" s="208"/>
      <c r="S87" s="208"/>
      <c r="T87" s="208"/>
      <c r="U87" s="208"/>
      <c r="V87" s="208"/>
      <c r="W87" s="208"/>
      <c r="X87" s="208"/>
      <c r="Y87" s="29"/>
      <c r="Z87" s="29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15.75" customHeight="1" x14ac:dyDescent="0.2">
      <c r="A88" s="27" t="s">
        <v>100</v>
      </c>
      <c r="B88" s="210" t="s">
        <v>39</v>
      </c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9"/>
      <c r="Z88" s="60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x14ac:dyDescent="0.2">
      <c r="A89" s="21"/>
      <c r="B89" s="21"/>
      <c r="C89" s="21"/>
      <c r="D89" s="21"/>
      <c r="E89" s="38" t="s">
        <v>43</v>
      </c>
      <c r="F89" s="38" t="s">
        <v>43</v>
      </c>
      <c r="G89" s="38" t="s">
        <v>43</v>
      </c>
      <c r="H89" s="38" t="s">
        <v>43</v>
      </c>
      <c r="I89" s="38" t="s">
        <v>43</v>
      </c>
      <c r="J89" s="38" t="s">
        <v>43</v>
      </c>
      <c r="K89" s="38" t="s">
        <v>43</v>
      </c>
      <c r="L89" s="38" t="s">
        <v>43</v>
      </c>
      <c r="M89" s="38" t="s">
        <v>43</v>
      </c>
      <c r="N89" s="21"/>
      <c r="O89" s="21"/>
      <c r="P89" s="31"/>
      <c r="Q89" s="31"/>
      <c r="R89" s="21"/>
      <c r="S89" s="21"/>
      <c r="T89" s="21"/>
      <c r="U89" s="21"/>
      <c r="V89" s="21"/>
      <c r="W89" s="21"/>
      <c r="X89" s="21"/>
      <c r="Y89" s="39"/>
      <c r="Z89" s="3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4.25" customHeight="1" x14ac:dyDescent="0.2">
      <c r="A90" s="207" t="s">
        <v>101</v>
      </c>
      <c r="B90" s="207"/>
      <c r="C90" s="207"/>
      <c r="D90" s="20"/>
      <c r="E90" s="20" t="s">
        <v>43</v>
      </c>
      <c r="F90" s="20" t="s">
        <v>43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20"/>
      <c r="O90" s="20"/>
      <c r="P90" s="40"/>
      <c r="Q90" s="40"/>
      <c r="R90" s="20"/>
      <c r="S90" s="20"/>
      <c r="T90" s="20"/>
      <c r="U90" s="20"/>
      <c r="V90" s="20"/>
      <c r="W90" s="20"/>
      <c r="X90" s="20"/>
      <c r="Y90" s="25"/>
      <c r="Z90" s="25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5.75" customHeight="1" x14ac:dyDescent="0.2">
      <c r="A91" s="20" t="s">
        <v>102</v>
      </c>
      <c r="B91" s="210" t="s">
        <v>55</v>
      </c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37"/>
      <c r="Z91" s="37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x14ac:dyDescent="0.2">
      <c r="A92" s="21"/>
      <c r="B92" s="21"/>
      <c r="C92" s="21"/>
      <c r="D92" s="21"/>
      <c r="E92" s="38" t="s">
        <v>43</v>
      </c>
      <c r="F92" s="38" t="s">
        <v>43</v>
      </c>
      <c r="G92" s="38" t="s">
        <v>43</v>
      </c>
      <c r="H92" s="38" t="s">
        <v>43</v>
      </c>
      <c r="I92" s="38" t="s">
        <v>43</v>
      </c>
      <c r="J92" s="38" t="s">
        <v>43</v>
      </c>
      <c r="K92" s="38" t="s">
        <v>43</v>
      </c>
      <c r="L92" s="38" t="s">
        <v>43</v>
      </c>
      <c r="M92" s="38" t="s">
        <v>43</v>
      </c>
      <c r="N92" s="21"/>
      <c r="O92" s="21"/>
      <c r="P92" s="31"/>
      <c r="Q92" s="31"/>
      <c r="R92" s="21"/>
      <c r="S92" s="21"/>
      <c r="T92" s="62"/>
      <c r="U92" s="21"/>
      <c r="V92" s="21"/>
      <c r="W92" s="21"/>
      <c r="X92" s="62"/>
      <c r="Y92" s="39"/>
      <c r="Z92" s="39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2.75" customHeight="1" x14ac:dyDescent="0.2">
      <c r="A93" s="207" t="s">
        <v>103</v>
      </c>
      <c r="B93" s="207"/>
      <c r="C93" s="207"/>
      <c r="D93" s="21"/>
      <c r="E93" s="38" t="s">
        <v>43</v>
      </c>
      <c r="F93" s="20" t="s">
        <v>43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21"/>
      <c r="O93" s="20"/>
      <c r="P93" s="40"/>
      <c r="Q93" s="40"/>
      <c r="R93" s="20"/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5"/>
      <c r="Z93" s="25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x14ac:dyDescent="0.2">
      <c r="A94" s="26" t="s">
        <v>104</v>
      </c>
      <c r="B94" s="207" t="s">
        <v>46</v>
      </c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37"/>
      <c r="Z94" s="37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x14ac:dyDescent="0.2">
      <c r="A95" s="21"/>
      <c r="B95" s="21"/>
      <c r="C95" s="21"/>
      <c r="D95" s="21"/>
      <c r="E95" s="38" t="s">
        <v>43</v>
      </c>
      <c r="F95" s="38" t="s">
        <v>43</v>
      </c>
      <c r="G95" s="38" t="s">
        <v>43</v>
      </c>
      <c r="H95" s="38" t="s">
        <v>43</v>
      </c>
      <c r="I95" s="38" t="s">
        <v>43</v>
      </c>
      <c r="J95" s="38" t="s">
        <v>43</v>
      </c>
      <c r="K95" s="38" t="s">
        <v>43</v>
      </c>
      <c r="L95" s="38" t="s">
        <v>43</v>
      </c>
      <c r="M95" s="38" t="s">
        <v>43</v>
      </c>
      <c r="N95" s="21"/>
      <c r="O95" s="21"/>
      <c r="P95" s="31"/>
      <c r="Q95" s="31"/>
      <c r="R95" s="21"/>
      <c r="S95" s="21"/>
      <c r="T95" s="21"/>
      <c r="U95" s="21"/>
      <c r="V95" s="21"/>
      <c r="W95" s="21"/>
      <c r="X95" s="21"/>
      <c r="Y95" s="39"/>
      <c r="Z95" s="39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2.75" customHeight="1" x14ac:dyDescent="0.2">
      <c r="A96" s="207" t="s">
        <v>105</v>
      </c>
      <c r="B96" s="207"/>
      <c r="C96" s="207"/>
      <c r="D96" s="20"/>
      <c r="E96" s="20" t="s">
        <v>43</v>
      </c>
      <c r="F96" s="20" t="s">
        <v>43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20"/>
      <c r="O96" s="20"/>
      <c r="P96" s="40"/>
      <c r="Q96" s="40"/>
      <c r="R96" s="20"/>
      <c r="S96" s="20"/>
      <c r="T96" s="20"/>
      <c r="U96" s="20"/>
      <c r="V96" s="20"/>
      <c r="W96" s="20"/>
      <c r="X96" s="20"/>
      <c r="Y96" s="25"/>
      <c r="Z96" s="25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2" customHeight="1" x14ac:dyDescent="0.2">
      <c r="A97" s="208" t="s">
        <v>106</v>
      </c>
      <c r="B97" s="208"/>
      <c r="C97" s="208"/>
      <c r="D97" s="21"/>
      <c r="E97" s="21" t="s">
        <v>43</v>
      </c>
      <c r="F97" s="21" t="s">
        <v>43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20"/>
      <c r="O97" s="20"/>
      <c r="P97" s="40"/>
      <c r="Q97" s="40"/>
      <c r="R97" s="20"/>
      <c r="S97" s="20"/>
      <c r="T97" s="20"/>
      <c r="U97" s="20"/>
      <c r="V97" s="20"/>
      <c r="W97" s="20"/>
      <c r="X97" s="20"/>
      <c r="Y97" s="25"/>
      <c r="Z97" s="25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14.25" customHeight="1" x14ac:dyDescent="0.2">
      <c r="A98" s="26" t="s">
        <v>107</v>
      </c>
      <c r="B98" s="211" t="s">
        <v>50</v>
      </c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1"/>
      <c r="Q98" s="211"/>
      <c r="R98" s="211"/>
      <c r="S98" s="211"/>
      <c r="T98" s="211"/>
      <c r="U98" s="211"/>
      <c r="V98" s="211"/>
      <c r="W98" s="211"/>
      <c r="X98" s="211"/>
      <c r="Y98" s="37"/>
      <c r="Z98" s="37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5" customHeight="1" x14ac:dyDescent="0.2">
      <c r="A99" s="41" t="s">
        <v>108</v>
      </c>
      <c r="B99" s="210" t="s">
        <v>39</v>
      </c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x14ac:dyDescent="0.2">
      <c r="A100" s="21"/>
      <c r="B100" s="21"/>
      <c r="C100" s="21"/>
      <c r="D100" s="21"/>
      <c r="E100" s="38" t="s">
        <v>43</v>
      </c>
      <c r="F100" s="38" t="s">
        <v>43</v>
      </c>
      <c r="G100" s="38" t="s">
        <v>43</v>
      </c>
      <c r="H100" s="38" t="s">
        <v>43</v>
      </c>
      <c r="I100" s="38" t="s">
        <v>43</v>
      </c>
      <c r="J100" s="38" t="s">
        <v>43</v>
      </c>
      <c r="K100" s="38" t="s">
        <v>43</v>
      </c>
      <c r="L100" s="38" t="s">
        <v>43</v>
      </c>
      <c r="M100" s="38" t="s">
        <v>43</v>
      </c>
      <c r="N100" s="21"/>
      <c r="O100" s="21"/>
      <c r="P100" s="31"/>
      <c r="Q100" s="31"/>
      <c r="R100" s="21"/>
      <c r="S100" s="21"/>
      <c r="T100" s="21"/>
      <c r="U100" s="21"/>
      <c r="V100" s="21"/>
      <c r="W100" s="21"/>
      <c r="X100" s="21"/>
      <c r="Y100" s="39"/>
      <c r="Z100" s="39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4.25" customHeight="1" x14ac:dyDescent="0.2">
      <c r="A101" s="207" t="s">
        <v>109</v>
      </c>
      <c r="B101" s="207"/>
      <c r="C101" s="207"/>
      <c r="D101" s="20"/>
      <c r="E101" s="20" t="s">
        <v>43</v>
      </c>
      <c r="F101" s="20" t="s">
        <v>43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20"/>
      <c r="O101" s="20"/>
      <c r="P101" s="40"/>
      <c r="Q101" s="40"/>
      <c r="R101" s="20"/>
      <c r="S101" s="20"/>
      <c r="T101" s="20"/>
      <c r="U101" s="20"/>
      <c r="V101" s="20"/>
      <c r="W101" s="20"/>
      <c r="X101" s="20"/>
      <c r="Y101" s="25"/>
      <c r="Z101" s="25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6.5" customHeight="1" x14ac:dyDescent="0.2">
      <c r="A102" s="19" t="s">
        <v>110</v>
      </c>
      <c r="B102" s="210" t="s">
        <v>55</v>
      </c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x14ac:dyDescent="0.2">
      <c r="A103" s="21"/>
      <c r="B103" s="21"/>
      <c r="C103" s="21"/>
      <c r="D103" s="21"/>
      <c r="E103" s="38" t="s">
        <v>43</v>
      </c>
      <c r="F103" s="38" t="s">
        <v>43</v>
      </c>
      <c r="G103" s="38" t="s">
        <v>43</v>
      </c>
      <c r="H103" s="38" t="s">
        <v>43</v>
      </c>
      <c r="I103" s="38" t="s">
        <v>43</v>
      </c>
      <c r="J103" s="38" t="s">
        <v>43</v>
      </c>
      <c r="K103" s="38" t="s">
        <v>43</v>
      </c>
      <c r="L103" s="38" t="s">
        <v>43</v>
      </c>
      <c r="M103" s="38" t="s">
        <v>43</v>
      </c>
      <c r="N103" s="21"/>
      <c r="O103" s="21"/>
      <c r="P103" s="31"/>
      <c r="Q103" s="31"/>
      <c r="R103" s="21"/>
      <c r="S103" s="21"/>
      <c r="T103" s="21"/>
      <c r="U103" s="21"/>
      <c r="V103" s="21"/>
      <c r="W103" s="21"/>
      <c r="X103" s="21"/>
      <c r="Y103" s="39"/>
      <c r="Z103" s="39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4.25" customHeight="1" x14ac:dyDescent="0.2">
      <c r="A104" s="207" t="s">
        <v>111</v>
      </c>
      <c r="B104" s="207"/>
      <c r="C104" s="207"/>
      <c r="D104" s="20"/>
      <c r="E104" s="20" t="s">
        <v>43</v>
      </c>
      <c r="F104" s="20" t="s">
        <v>43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20"/>
      <c r="O104" s="20"/>
      <c r="P104" s="40"/>
      <c r="Q104" s="40"/>
      <c r="R104" s="20"/>
      <c r="S104" s="20"/>
      <c r="T104" s="20"/>
      <c r="U104" s="20"/>
      <c r="V104" s="20"/>
      <c r="W104" s="20"/>
      <c r="X104" s="20"/>
      <c r="Y104" s="25"/>
      <c r="Z104" s="25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4.25" customHeight="1" x14ac:dyDescent="0.2">
      <c r="A105" s="20" t="s">
        <v>112</v>
      </c>
      <c r="B105" s="210" t="s">
        <v>58</v>
      </c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x14ac:dyDescent="0.2">
      <c r="A106" s="21"/>
      <c r="B106" s="21"/>
      <c r="C106" s="21"/>
      <c r="D106" s="21"/>
      <c r="E106" s="38" t="s">
        <v>43</v>
      </c>
      <c r="F106" s="38" t="s">
        <v>43</v>
      </c>
      <c r="G106" s="38" t="s">
        <v>43</v>
      </c>
      <c r="H106" s="38" t="s">
        <v>43</v>
      </c>
      <c r="I106" s="38" t="s">
        <v>43</v>
      </c>
      <c r="J106" s="38" t="s">
        <v>43</v>
      </c>
      <c r="K106" s="38" t="s">
        <v>43</v>
      </c>
      <c r="L106" s="38" t="s">
        <v>43</v>
      </c>
      <c r="M106" s="38" t="s">
        <v>43</v>
      </c>
      <c r="N106" s="21"/>
      <c r="O106" s="21"/>
      <c r="P106" s="31"/>
      <c r="Q106" s="31"/>
      <c r="R106" s="21"/>
      <c r="S106" s="21"/>
      <c r="T106" s="21"/>
      <c r="U106" s="21"/>
      <c r="V106" s="21"/>
      <c r="W106" s="21"/>
      <c r="X106" s="21"/>
      <c r="Y106" s="39"/>
      <c r="Z106" s="39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2.75" customHeight="1" x14ac:dyDescent="0.2">
      <c r="A107" s="207" t="s">
        <v>113</v>
      </c>
      <c r="B107" s="207"/>
      <c r="C107" s="207"/>
      <c r="D107" s="20"/>
      <c r="E107" s="20" t="s">
        <v>43</v>
      </c>
      <c r="F107" s="20" t="s">
        <v>43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20"/>
      <c r="O107" s="20"/>
      <c r="P107" s="40"/>
      <c r="Q107" s="40"/>
      <c r="R107" s="20"/>
      <c r="S107" s="20"/>
      <c r="T107" s="20"/>
      <c r="U107" s="20"/>
      <c r="V107" s="20"/>
      <c r="W107" s="20"/>
      <c r="X107" s="20"/>
      <c r="Y107" s="25"/>
      <c r="Z107" s="25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x14ac:dyDescent="0.2">
      <c r="A108" s="19"/>
      <c r="B108" s="19"/>
      <c r="C108" s="19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20"/>
      <c r="O108" s="20"/>
      <c r="P108" s="40"/>
      <c r="Q108" s="40"/>
      <c r="R108" s="20"/>
      <c r="S108" s="55"/>
      <c r="T108" s="54"/>
      <c r="U108" s="54"/>
      <c r="V108" s="54"/>
      <c r="W108" s="54"/>
      <c r="X108" s="54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7.25" customHeight="1" x14ac:dyDescent="0.2">
      <c r="A109" s="19" t="s">
        <v>114</v>
      </c>
      <c r="B109" s="210" t="s">
        <v>61</v>
      </c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x14ac:dyDescent="0.2">
      <c r="A110" s="21"/>
      <c r="B110" s="21"/>
      <c r="C110" s="21"/>
      <c r="D110" s="21"/>
      <c r="E110" s="38" t="s">
        <v>43</v>
      </c>
      <c r="F110" s="38" t="s">
        <v>43</v>
      </c>
      <c r="G110" s="38" t="s">
        <v>43</v>
      </c>
      <c r="H110" s="38" t="s">
        <v>43</v>
      </c>
      <c r="I110" s="38" t="s">
        <v>43</v>
      </c>
      <c r="J110" s="38" t="s">
        <v>43</v>
      </c>
      <c r="K110" s="38" t="s">
        <v>43</v>
      </c>
      <c r="L110" s="38" t="s">
        <v>43</v>
      </c>
      <c r="M110" s="38" t="s">
        <v>43</v>
      </c>
      <c r="N110" s="21"/>
      <c r="O110" s="21"/>
      <c r="P110" s="31"/>
      <c r="Q110" s="31"/>
      <c r="R110" s="21"/>
      <c r="S110" s="21"/>
      <c r="T110" s="21"/>
      <c r="U110" s="21"/>
      <c r="V110" s="21"/>
      <c r="W110" s="21"/>
      <c r="X110" s="21"/>
      <c r="Y110" s="39"/>
      <c r="Z110" s="39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12.75" customHeight="1" x14ac:dyDescent="0.2">
      <c r="A111" s="207" t="s">
        <v>115</v>
      </c>
      <c r="B111" s="207"/>
      <c r="C111" s="207"/>
      <c r="D111" s="20"/>
      <c r="E111" s="20" t="s">
        <v>43</v>
      </c>
      <c r="F111" s="20" t="s">
        <v>43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20"/>
      <c r="O111" s="20"/>
      <c r="P111" s="40"/>
      <c r="Q111" s="40"/>
      <c r="R111" s="20"/>
      <c r="S111" s="20"/>
      <c r="T111" s="20"/>
      <c r="U111" s="20"/>
      <c r="V111" s="20"/>
      <c r="W111" s="20"/>
      <c r="X111" s="20"/>
      <c r="Y111" s="25"/>
      <c r="Z111" s="25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3.5" customHeight="1" x14ac:dyDescent="0.2">
      <c r="A112" s="20" t="s">
        <v>116</v>
      </c>
      <c r="B112" s="207" t="s">
        <v>46</v>
      </c>
      <c r="C112" s="207"/>
      <c r="D112" s="207"/>
      <c r="E112" s="207"/>
      <c r="F112" s="207"/>
      <c r="G112" s="207"/>
      <c r="H112" s="207"/>
      <c r="I112" s="207"/>
      <c r="J112" s="207"/>
      <c r="K112" s="207"/>
      <c r="L112" s="207"/>
      <c r="M112" s="207"/>
      <c r="N112" s="207"/>
      <c r="O112" s="207"/>
      <c r="P112" s="207"/>
      <c r="Q112" s="207"/>
      <c r="R112" s="207"/>
      <c r="S112" s="207"/>
      <c r="T112" s="207"/>
      <c r="U112" s="207"/>
      <c r="V112" s="207"/>
      <c r="W112" s="207"/>
      <c r="X112" s="207"/>
      <c r="Y112" s="25"/>
      <c r="Z112" s="25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x14ac:dyDescent="0.2">
      <c r="A113" s="21"/>
      <c r="B113" s="21"/>
      <c r="C113" s="21"/>
      <c r="D113" s="21"/>
      <c r="E113" s="38" t="s">
        <v>43</v>
      </c>
      <c r="F113" s="38" t="s">
        <v>43</v>
      </c>
      <c r="G113" s="38" t="s">
        <v>43</v>
      </c>
      <c r="H113" s="38" t="s">
        <v>43</v>
      </c>
      <c r="I113" s="38" t="s">
        <v>43</v>
      </c>
      <c r="J113" s="38" t="s">
        <v>43</v>
      </c>
      <c r="K113" s="38" t="s">
        <v>43</v>
      </c>
      <c r="L113" s="38" t="s">
        <v>43</v>
      </c>
      <c r="M113" s="38" t="s">
        <v>43</v>
      </c>
      <c r="N113" s="21"/>
      <c r="O113" s="21"/>
      <c r="P113" s="31"/>
      <c r="Q113" s="31"/>
      <c r="R113" s="21"/>
      <c r="S113" s="21"/>
      <c r="T113" s="21"/>
      <c r="U113" s="21"/>
      <c r="V113" s="21"/>
      <c r="W113" s="21"/>
      <c r="X113" s="21"/>
      <c r="Y113" s="39"/>
      <c r="Z113" s="39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15.75" customHeight="1" x14ac:dyDescent="0.2">
      <c r="A114" s="207" t="s">
        <v>117</v>
      </c>
      <c r="B114" s="207"/>
      <c r="C114" s="207"/>
      <c r="D114" s="20"/>
      <c r="E114" s="20" t="s">
        <v>43</v>
      </c>
      <c r="F114" s="20" t="s">
        <v>43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20"/>
      <c r="O114" s="20"/>
      <c r="P114" s="40"/>
      <c r="Q114" s="40"/>
      <c r="R114" s="20"/>
      <c r="S114" s="20"/>
      <c r="T114" s="20"/>
      <c r="U114" s="20"/>
      <c r="V114" s="20"/>
      <c r="W114" s="20"/>
      <c r="X114" s="20"/>
      <c r="Y114" s="25"/>
      <c r="Z114" s="25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5" customHeight="1" x14ac:dyDescent="0.2">
      <c r="A115" s="207" t="s">
        <v>118</v>
      </c>
      <c r="B115" s="207"/>
      <c r="C115" s="207"/>
      <c r="D115" s="20"/>
      <c r="E115" s="20" t="s">
        <v>41</v>
      </c>
      <c r="F115" s="20" t="s">
        <v>41</v>
      </c>
      <c r="G115" s="44">
        <v>0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20"/>
      <c r="O115" s="20"/>
      <c r="P115" s="40"/>
      <c r="Q115" s="40"/>
      <c r="R115" s="20"/>
      <c r="S115" s="20"/>
      <c r="T115" s="20"/>
      <c r="U115" s="20"/>
      <c r="V115" s="20"/>
      <c r="W115" s="20"/>
      <c r="X115" s="20"/>
      <c r="Y115" s="25"/>
      <c r="Z115" s="2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x14ac:dyDescent="0.2">
      <c r="A116" s="208" t="s">
        <v>119</v>
      </c>
      <c r="B116" s="208"/>
      <c r="C116" s="208"/>
      <c r="D116" s="21">
        <f>D93</f>
        <v>0</v>
      </c>
      <c r="E116" s="21" t="str">
        <f>E93</f>
        <v>х </v>
      </c>
      <c r="F116" s="20" t="s">
        <v>41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21">
        <f t="shared" ref="N116:X116" si="8">N93</f>
        <v>0</v>
      </c>
      <c r="O116" s="21">
        <f t="shared" si="8"/>
        <v>0</v>
      </c>
      <c r="P116" s="21">
        <f t="shared" si="8"/>
        <v>0</v>
      </c>
      <c r="Q116" s="21">
        <f t="shared" si="8"/>
        <v>0</v>
      </c>
      <c r="R116" s="21">
        <f t="shared" si="8"/>
        <v>0</v>
      </c>
      <c r="S116" s="62">
        <v>0</v>
      </c>
      <c r="T116" s="62">
        <f t="shared" si="8"/>
        <v>0</v>
      </c>
      <c r="U116" s="62">
        <f t="shared" si="8"/>
        <v>0</v>
      </c>
      <c r="V116" s="62">
        <f t="shared" si="8"/>
        <v>0</v>
      </c>
      <c r="W116" s="62">
        <f t="shared" si="8"/>
        <v>0</v>
      </c>
      <c r="X116" s="62">
        <f t="shared" si="8"/>
        <v>0</v>
      </c>
      <c r="Y116" s="39"/>
      <c r="Z116" s="39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</row>
    <row r="117" spans="1:256" x14ac:dyDescent="0.2">
      <c r="A117" s="208" t="s">
        <v>120</v>
      </c>
      <c r="B117" s="208"/>
      <c r="C117" s="208"/>
      <c r="D117" s="43">
        <f>D53+D85+D116</f>
        <v>6875.7921633333335</v>
      </c>
      <c r="E117" s="43">
        <f>'4'!E111</f>
        <v>4322.6480000000001</v>
      </c>
      <c r="F117" s="43">
        <f>'4'!F111</f>
        <v>2553.1441633333334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3">
        <f t="shared" ref="N117:S117" si="9">N53+N85+N93</f>
        <v>3309.2121633333336</v>
      </c>
      <c r="O117" s="43">
        <f t="shared" si="9"/>
        <v>3566.58</v>
      </c>
      <c r="P117" s="43">
        <f t="shared" si="9"/>
        <v>293.49700000000001</v>
      </c>
      <c r="Q117" s="43">
        <f t="shared" si="9"/>
        <v>139.20033000000001</v>
      </c>
      <c r="R117" s="43">
        <f t="shared" si="9"/>
        <v>113.75</v>
      </c>
      <c r="S117" s="43">
        <f t="shared" si="9"/>
        <v>6329.3448333333326</v>
      </c>
      <c r="T117" s="43">
        <f>D117/X117*12</f>
        <v>12.816158016465842</v>
      </c>
      <c r="U117" s="43">
        <f>U53+U85+U93</f>
        <v>0</v>
      </c>
      <c r="V117" s="43">
        <f>V53+V85+V93</f>
        <v>598.59999999999991</v>
      </c>
      <c r="W117" s="43">
        <f>W53+W85+W93</f>
        <v>0</v>
      </c>
      <c r="X117" s="43">
        <f>X53+X85+X93</f>
        <v>6437.9282663333342</v>
      </c>
      <c r="Y117" s="39"/>
      <c r="Z117" s="59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</row>
    <row r="118" spans="1:256" x14ac:dyDescent="0.2">
      <c r="A118" s="63" t="s">
        <v>121</v>
      </c>
      <c r="B118" s="63"/>
      <c r="C118" s="63"/>
      <c r="D118" s="63"/>
      <c r="E118" s="63"/>
      <c r="F118" s="63"/>
      <c r="G118" s="63"/>
      <c r="H118" s="39"/>
      <c r="I118" s="39"/>
      <c r="J118" s="39"/>
      <c r="K118" s="39"/>
      <c r="L118" s="39"/>
      <c r="M118" s="39"/>
      <c r="N118" s="39"/>
      <c r="O118" s="39"/>
      <c r="P118" s="29"/>
      <c r="Q118" s="29"/>
      <c r="R118" s="59"/>
      <c r="S118" s="39"/>
      <c r="T118" s="39"/>
      <c r="U118" s="39"/>
      <c r="V118" s="39"/>
      <c r="W118" s="39"/>
      <c r="X118" s="39"/>
      <c r="Y118" s="39"/>
      <c r="Z118" s="39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</row>
    <row r="119" spans="1:256" x14ac:dyDescent="0.2">
      <c r="A119" s="64" t="s">
        <v>122</v>
      </c>
      <c r="B119" s="25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60"/>
      <c r="Q119" s="60"/>
      <c r="R119" s="39"/>
      <c r="S119" s="39"/>
      <c r="T119" s="39"/>
      <c r="U119" s="39"/>
      <c r="V119" s="39"/>
      <c r="W119" s="39"/>
      <c r="X119" s="39"/>
      <c r="Y119" s="39"/>
      <c r="Z119" s="3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</row>
    <row r="120" spans="1:256" x14ac:dyDescent="0.2">
      <c r="A120" s="64" t="s">
        <v>123</v>
      </c>
      <c r="B120" s="64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29"/>
      <c r="Q120" s="29"/>
      <c r="R120" s="39"/>
      <c r="S120" s="39"/>
      <c r="T120" s="39"/>
      <c r="U120" s="39"/>
      <c r="V120" s="39"/>
      <c r="W120" s="39"/>
      <c r="X120" s="39"/>
      <c r="Y120" s="39"/>
      <c r="Z120" s="39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</row>
    <row r="121" spans="1:256" ht="13.5" customHeight="1" x14ac:dyDescent="0.2">
      <c r="A121" s="215" t="s">
        <v>124</v>
      </c>
      <c r="B121" s="215"/>
      <c r="C121" s="215"/>
      <c r="D121" s="215"/>
      <c r="E121" s="215"/>
      <c r="F121" s="215"/>
      <c r="G121" s="215"/>
      <c r="H121" s="215"/>
      <c r="I121" s="39"/>
      <c r="J121" s="39"/>
      <c r="K121" s="39"/>
      <c r="L121" s="59"/>
      <c r="M121" s="39"/>
      <c r="N121" s="59"/>
      <c r="O121" s="5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</row>
    <row r="122" spans="1:256" ht="13.5" customHeight="1" x14ac:dyDescent="0.25">
      <c r="A122" s="65"/>
      <c r="B122" s="65"/>
      <c r="C122" s="65"/>
      <c r="D122" s="65"/>
      <c r="E122" s="65"/>
      <c r="F122" s="65"/>
      <c r="G122" s="65"/>
      <c r="H122" s="65"/>
      <c r="I122" s="39"/>
      <c r="J122" s="39"/>
      <c r="K122" s="39"/>
      <c r="L122" s="59"/>
      <c r="M122" s="39"/>
      <c r="N122" s="39"/>
      <c r="O122" s="39"/>
      <c r="P122" s="39"/>
      <c r="Q122" s="39"/>
      <c r="R122" s="59"/>
      <c r="S122" s="39"/>
      <c r="T122" s="39"/>
      <c r="U122" s="39"/>
      <c r="V122" s="39"/>
      <c r="W122" s="39"/>
      <c r="X122" s="39"/>
      <c r="Y122" s="39"/>
      <c r="Z122" s="39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</row>
    <row r="123" spans="1:256" s="12" customFormat="1" ht="31.5" customHeight="1" x14ac:dyDescent="0.2">
      <c r="A123" s="213" t="s">
        <v>125</v>
      </c>
      <c r="B123" s="213"/>
      <c r="C123" s="213"/>
      <c r="D123" s="66"/>
      <c r="E123" s="214" t="s">
        <v>126</v>
      </c>
      <c r="F123" s="214"/>
      <c r="G123" s="214"/>
      <c r="H123" s="214"/>
      <c r="I123" s="214"/>
      <c r="J123" s="214"/>
      <c r="K123" s="66"/>
      <c r="L123" s="66"/>
      <c r="M123" s="66"/>
      <c r="N123" s="66"/>
      <c r="O123" s="66"/>
      <c r="P123" s="113"/>
      <c r="Q123" s="66"/>
      <c r="R123" s="66"/>
      <c r="S123" s="66"/>
      <c r="T123" s="66"/>
      <c r="U123" s="66"/>
      <c r="V123" s="67"/>
      <c r="W123" s="67"/>
    </row>
    <row r="124" spans="1:256" ht="12" customHeight="1" x14ac:dyDescent="0.2">
      <c r="A124" s="68" t="s">
        <v>127</v>
      </c>
      <c r="B124" s="69"/>
      <c r="C124" s="69"/>
      <c r="D124" s="70"/>
      <c r="E124" s="71" t="s">
        <v>128</v>
      </c>
      <c r="F124" s="72"/>
      <c r="G124" s="72"/>
      <c r="H124" s="73" t="s">
        <v>129</v>
      </c>
      <c r="I124" s="74"/>
      <c r="J124" s="74"/>
      <c r="K124" s="74"/>
      <c r="L124" s="75"/>
      <c r="M124" s="76"/>
      <c r="N124" s="76"/>
      <c r="O124" s="76"/>
      <c r="P124" s="76"/>
      <c r="Q124" s="76"/>
      <c r="R124" s="76"/>
      <c r="S124" s="76"/>
      <c r="T124" s="76"/>
      <c r="U124" s="76"/>
    </row>
    <row r="125" spans="1:256" x14ac:dyDescent="0.2">
      <c r="L125" s="77"/>
      <c r="M125" s="77"/>
    </row>
    <row r="130" spans="12:19" x14ac:dyDescent="0.2">
      <c r="M130" s="77"/>
    </row>
    <row r="131" spans="12:19" x14ac:dyDescent="0.2">
      <c r="L131" s="77"/>
      <c r="R131" s="2">
        <f>R130*1.7626</f>
        <v>0</v>
      </c>
    </row>
    <row r="134" spans="12:19" x14ac:dyDescent="0.2">
      <c r="S134" s="2">
        <f>R131+R125+V127</f>
        <v>0</v>
      </c>
    </row>
  </sheetData>
  <sheetProtection selectLockedCells="1" selectUnlockedCells="1"/>
  <mergeCells count="112">
    <mergeCell ref="A123:C123"/>
    <mergeCell ref="E123:J123"/>
    <mergeCell ref="B112:X112"/>
    <mergeCell ref="A114:C114"/>
    <mergeCell ref="A115:C115"/>
    <mergeCell ref="A116:C116"/>
    <mergeCell ref="A117:C117"/>
    <mergeCell ref="A121:H121"/>
    <mergeCell ref="B102:X102"/>
    <mergeCell ref="A104:C104"/>
    <mergeCell ref="B105:X105"/>
    <mergeCell ref="A107:C107"/>
    <mergeCell ref="B109:X109"/>
    <mergeCell ref="A111:C111"/>
    <mergeCell ref="B94:X94"/>
    <mergeCell ref="A96:C96"/>
    <mergeCell ref="A97:C97"/>
    <mergeCell ref="B98:X98"/>
    <mergeCell ref="B99:X99"/>
    <mergeCell ref="A101:C101"/>
    <mergeCell ref="B86:X86"/>
    <mergeCell ref="B87:X87"/>
    <mergeCell ref="B88:X88"/>
    <mergeCell ref="A90:C90"/>
    <mergeCell ref="B91:X91"/>
    <mergeCell ref="A93:C93"/>
    <mergeCell ref="B78:X78"/>
    <mergeCell ref="A80:C80"/>
    <mergeCell ref="B81:X81"/>
    <mergeCell ref="A83:C83"/>
    <mergeCell ref="A84:C84"/>
    <mergeCell ref="A85:C85"/>
    <mergeCell ref="B67:X67"/>
    <mergeCell ref="A70:C70"/>
    <mergeCell ref="B71:X71"/>
    <mergeCell ref="A73:C73"/>
    <mergeCell ref="B74:X74"/>
    <mergeCell ref="A76:C76"/>
    <mergeCell ref="B59:X59"/>
    <mergeCell ref="A61:C61"/>
    <mergeCell ref="B62:X62"/>
    <mergeCell ref="A64:C64"/>
    <mergeCell ref="A65:C65"/>
    <mergeCell ref="B66:X66"/>
    <mergeCell ref="A52:C52"/>
    <mergeCell ref="A53:C53"/>
    <mergeCell ref="B54:X54"/>
    <mergeCell ref="B55:X55"/>
    <mergeCell ref="B56:X56"/>
    <mergeCell ref="A58:C58"/>
    <mergeCell ref="B43:X43"/>
    <mergeCell ref="A45:C45"/>
    <mergeCell ref="B46:X46"/>
    <mergeCell ref="A48:C48"/>
    <mergeCell ref="B49:X49"/>
    <mergeCell ref="A51:C51"/>
    <mergeCell ref="A30:C30"/>
    <mergeCell ref="B31:X31"/>
    <mergeCell ref="B32:X32"/>
    <mergeCell ref="A39:C39"/>
    <mergeCell ref="B40:X40"/>
    <mergeCell ref="A42:C42"/>
    <mergeCell ref="B21:X21"/>
    <mergeCell ref="A23:C23"/>
    <mergeCell ref="B24:X24"/>
    <mergeCell ref="A26:C26"/>
    <mergeCell ref="B27:X27"/>
    <mergeCell ref="A29:C29"/>
    <mergeCell ref="Z17:Z20"/>
    <mergeCell ref="AA17:AA20"/>
    <mergeCell ref="AB17:AB20"/>
    <mergeCell ref="AC17:AC20"/>
    <mergeCell ref="B19:X19"/>
    <mergeCell ref="B20:X20"/>
    <mergeCell ref="E16:E17"/>
    <mergeCell ref="F16:F17"/>
    <mergeCell ref="G16:G17"/>
    <mergeCell ref="H16:H17"/>
    <mergeCell ref="Y17:Y20"/>
    <mergeCell ref="W14:W17"/>
    <mergeCell ref="X14:X17"/>
    <mergeCell ref="D15:D17"/>
    <mergeCell ref="E15:J15"/>
    <mergeCell ref="N15:N17"/>
    <mergeCell ref="O15:O17"/>
    <mergeCell ref="P15:P17"/>
    <mergeCell ref="Q15:Q17"/>
    <mergeCell ref="R15:R17"/>
    <mergeCell ref="S15:S17"/>
    <mergeCell ref="M14:M17"/>
    <mergeCell ref="N14:O14"/>
    <mergeCell ref="P14:S14"/>
    <mergeCell ref="T14:T17"/>
    <mergeCell ref="U14:U17"/>
    <mergeCell ref="V14:V17"/>
    <mergeCell ref="B6:E6"/>
    <mergeCell ref="A11:U11"/>
    <mergeCell ref="A12:R12"/>
    <mergeCell ref="A13:X13"/>
    <mergeCell ref="A14:A17"/>
    <mergeCell ref="B14:B17"/>
    <mergeCell ref="C14:C17"/>
    <mergeCell ref="D14:J14"/>
    <mergeCell ref="K14:K17"/>
    <mergeCell ref="L14:L17"/>
    <mergeCell ref="B2:E2"/>
    <mergeCell ref="N2:Q2"/>
    <mergeCell ref="B3:E3"/>
    <mergeCell ref="N3:Q3"/>
    <mergeCell ref="B4:E4"/>
    <mergeCell ref="N4:Q4"/>
    <mergeCell ref="I16:J16"/>
  </mergeCells>
  <pageMargins left="0.2361111111111111" right="0.2361111111111111" top="0" bottom="0" header="0.51180555555555551" footer="0.51180555555555551"/>
  <pageSetup paperSize="9" scale="55" firstPageNumber="0" fitToHeight="3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0"/>
  <sheetViews>
    <sheetView tabSelected="1" workbookViewId="0">
      <selection activeCell="H2" sqref="H2"/>
    </sheetView>
  </sheetViews>
  <sheetFormatPr defaultColWidth="5.28515625" defaultRowHeight="11.25" x14ac:dyDescent="0.2"/>
  <cols>
    <col min="1" max="1" width="5.85546875" style="78" customWidth="1"/>
    <col min="2" max="2" width="27.7109375" style="12" customWidth="1"/>
    <col min="3" max="3" width="6.85546875" style="12" customWidth="1"/>
    <col min="4" max="4" width="8.28515625" style="12" customWidth="1"/>
    <col min="5" max="5" width="8.140625" style="12" customWidth="1"/>
    <col min="6" max="6" width="8.5703125" style="12" customWidth="1"/>
    <col min="7" max="7" width="7.42578125" style="12" customWidth="1"/>
    <col min="8" max="8" width="6.42578125" style="12" customWidth="1"/>
    <col min="9" max="9" width="9.42578125" style="12" customWidth="1"/>
    <col min="10" max="10" width="10.5703125" style="12" customWidth="1"/>
    <col min="11" max="11" width="10.28515625" style="12" customWidth="1"/>
    <col min="12" max="12" width="8.5703125" style="12" customWidth="1"/>
    <col min="13" max="13" width="8.85546875" style="12" customWidth="1"/>
    <col min="14" max="14" width="8.5703125" style="12" customWidth="1"/>
    <col min="15" max="15" width="0" style="12" hidden="1" customWidth="1"/>
    <col min="16" max="16" width="7.42578125" style="12" customWidth="1"/>
    <col min="17" max="17" width="7.28515625" style="12" customWidth="1"/>
    <col min="18" max="18" width="8.7109375" style="12" customWidth="1"/>
    <col min="19" max="19" width="9.7109375" style="12" customWidth="1"/>
    <col min="20" max="20" width="6.42578125" style="67" customWidth="1"/>
    <col min="21" max="21" width="9.7109375" style="67" customWidth="1"/>
    <col min="22" max="23" width="5.28515625" style="67"/>
    <col min="24" max="16384" width="5.28515625" style="12"/>
  </cols>
  <sheetData>
    <row r="1" spans="1:256" ht="13.5" customHeight="1" x14ac:dyDescent="0.3">
      <c r="A1"/>
      <c r="B1" s="195" t="s">
        <v>0</v>
      </c>
      <c r="C1" s="195"/>
      <c r="D1" s="195"/>
      <c r="E1" s="195"/>
      <c r="F1"/>
      <c r="G1"/>
      <c r="H1"/>
      <c r="I1"/>
      <c r="J1"/>
      <c r="K1"/>
      <c r="L1" s="79"/>
      <c r="M1" s="216" t="s">
        <v>1</v>
      </c>
      <c r="N1" s="216"/>
      <c r="O1" s="216"/>
      <c r="P1" s="216"/>
      <c r="Q1" s="6"/>
      <c r="R1" s="6"/>
      <c r="S1" s="7"/>
      <c r="T1" s="7"/>
      <c r="U1" s="7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ht="88.5" customHeight="1" x14ac:dyDescent="0.3">
      <c r="A2" s="80"/>
      <c r="B2" s="217" t="s">
        <v>182</v>
      </c>
      <c r="C2" s="217"/>
      <c r="D2" s="217"/>
      <c r="E2" s="217"/>
      <c r="F2"/>
      <c r="G2"/>
      <c r="H2"/>
      <c r="I2"/>
      <c r="J2"/>
      <c r="K2"/>
      <c r="L2" s="79"/>
      <c r="M2" s="218" t="s">
        <v>192</v>
      </c>
      <c r="N2" s="218"/>
      <c r="O2" s="218"/>
      <c r="P2" s="218"/>
      <c r="Q2" s="218"/>
      <c r="R2" s="218"/>
      <c r="S2" s="218"/>
      <c r="T2" s="7"/>
      <c r="U2" s="7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15.75" customHeight="1" x14ac:dyDescent="0.3">
      <c r="A3"/>
      <c r="B3" s="195"/>
      <c r="C3" s="195"/>
      <c r="D3" s="195"/>
      <c r="E3" s="195"/>
      <c r="F3"/>
      <c r="G3"/>
      <c r="H3"/>
      <c r="I3"/>
      <c r="J3"/>
      <c r="K3"/>
      <c r="L3" s="79"/>
      <c r="M3" s="81"/>
      <c r="N3" s="81"/>
      <c r="O3" s="81"/>
      <c r="P3" s="81"/>
      <c r="Q3" s="6"/>
      <c r="R3" s="6"/>
      <c r="S3" s="7"/>
      <c r="T3" s="7"/>
      <c r="U3" s="7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14.25" customHeight="1" x14ac:dyDescent="0.3">
      <c r="A4"/>
      <c r="B4" s="82" t="s">
        <v>2</v>
      </c>
      <c r="C4" s="10"/>
      <c r="D4" s="10"/>
      <c r="E4" s="10"/>
      <c r="F4"/>
      <c r="G4"/>
      <c r="H4"/>
      <c r="I4"/>
      <c r="J4"/>
      <c r="K4"/>
      <c r="L4" s="79"/>
      <c r="M4" s="11" t="s">
        <v>2</v>
      </c>
      <c r="N4" s="11"/>
      <c r="O4" s="11"/>
      <c r="P4" s="11"/>
      <c r="Q4" s="6"/>
      <c r="R4" s="6"/>
      <c r="S4" s="7"/>
      <c r="T4" s="7"/>
      <c r="U4" s="7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15" customHeight="1" x14ac:dyDescent="0.3">
      <c r="A5"/>
      <c r="B5"/>
      <c r="C5"/>
      <c r="D5"/>
      <c r="E5"/>
      <c r="F5"/>
      <c r="G5"/>
      <c r="H5"/>
      <c r="I5"/>
      <c r="J5"/>
      <c r="K5"/>
      <c r="L5" s="79"/>
      <c r="M5" s="9"/>
      <c r="N5" s="11"/>
      <c r="O5" s="11"/>
      <c r="P5" s="11"/>
      <c r="Q5" s="6"/>
      <c r="R5" s="6"/>
      <c r="S5" s="7"/>
      <c r="T5" s="7"/>
      <c r="U5" s="7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s="87" customFormat="1" ht="6" customHeight="1" x14ac:dyDescent="0.25">
      <c r="A6" s="83"/>
      <c r="B6" s="82"/>
      <c r="C6" s="9"/>
      <c r="D6" s="9"/>
      <c r="E6" s="9"/>
      <c r="F6" s="83"/>
      <c r="G6" s="84"/>
      <c r="H6" s="84"/>
      <c r="I6" s="84"/>
      <c r="J6" s="84"/>
      <c r="K6" s="83"/>
      <c r="L6" s="84"/>
      <c r="M6" s="84"/>
      <c r="N6" s="84"/>
      <c r="O6" s="84"/>
      <c r="P6" s="84"/>
      <c r="Q6" s="84"/>
      <c r="R6" s="83"/>
      <c r="S6" s="83"/>
      <c r="T6" s="85"/>
      <c r="U6" s="85"/>
      <c r="V6" s="86"/>
      <c r="W6" s="86"/>
    </row>
    <row r="7" spans="1:256" ht="15.75" customHeight="1" x14ac:dyDescent="0.25">
      <c r="A7" s="203" t="s">
        <v>189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76"/>
      <c r="T7" s="88"/>
      <c r="U7" s="88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ht="16.5" customHeight="1" x14ac:dyDescent="0.3">
      <c r="A8" s="204" t="s">
        <v>3</v>
      </c>
      <c r="B8" s="204"/>
      <c r="C8" s="204"/>
      <c r="D8" s="204"/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76"/>
      <c r="T8" s="88"/>
      <c r="U8" s="8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ht="12.75" customHeight="1" x14ac:dyDescent="0.2">
      <c r="A9" s="219" t="s">
        <v>4</v>
      </c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88"/>
      <c r="U9" s="88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57.75" customHeight="1" x14ac:dyDescent="0.2">
      <c r="A10" s="220" t="s">
        <v>5</v>
      </c>
      <c r="B10" s="220" t="s">
        <v>130</v>
      </c>
      <c r="C10" s="220" t="s">
        <v>7</v>
      </c>
      <c r="D10" s="220" t="s">
        <v>131</v>
      </c>
      <c r="E10" s="220"/>
      <c r="F10" s="220"/>
      <c r="G10" s="220"/>
      <c r="H10" s="220"/>
      <c r="I10" s="220"/>
      <c r="J10" s="220"/>
      <c r="K10" s="220" t="s">
        <v>132</v>
      </c>
      <c r="L10" s="220"/>
      <c r="M10" s="220" t="s">
        <v>133</v>
      </c>
      <c r="N10" s="220"/>
      <c r="O10" s="220"/>
      <c r="P10" s="220"/>
      <c r="Q10" s="221" t="s">
        <v>134</v>
      </c>
      <c r="R10" s="221" t="s">
        <v>15</v>
      </c>
      <c r="S10" s="221" t="s">
        <v>135</v>
      </c>
      <c r="T10" s="201" t="s">
        <v>17</v>
      </c>
      <c r="U10" s="221" t="s">
        <v>136</v>
      </c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14.25" customHeight="1" x14ac:dyDescent="0.2">
      <c r="A11" s="220"/>
      <c r="B11" s="220"/>
      <c r="C11" s="220"/>
      <c r="D11" s="220" t="s">
        <v>19</v>
      </c>
      <c r="E11" s="222" t="s">
        <v>20</v>
      </c>
      <c r="F11" s="222"/>
      <c r="G11" s="222"/>
      <c r="H11" s="222"/>
      <c r="I11" s="222"/>
      <c r="J11" s="222"/>
      <c r="K11" s="220" t="s">
        <v>137</v>
      </c>
      <c r="L11" s="220" t="s">
        <v>138</v>
      </c>
      <c r="M11" s="220" t="s">
        <v>139</v>
      </c>
      <c r="N11" s="220" t="s">
        <v>140</v>
      </c>
      <c r="O11" s="220"/>
      <c r="P11" s="220"/>
      <c r="Q11" s="221"/>
      <c r="R11" s="221"/>
      <c r="S11" s="221"/>
      <c r="T11" s="201"/>
      <c r="U11" s="22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ht="25.5" customHeight="1" x14ac:dyDescent="0.2">
      <c r="A12" s="220"/>
      <c r="B12" s="220"/>
      <c r="C12" s="220"/>
      <c r="D12" s="220"/>
      <c r="E12" s="223" t="s">
        <v>141</v>
      </c>
      <c r="F12" s="223" t="s">
        <v>28</v>
      </c>
      <c r="G12" s="223" t="s">
        <v>142</v>
      </c>
      <c r="H12" s="223" t="s">
        <v>143</v>
      </c>
      <c r="I12" s="223"/>
      <c r="J12" s="223" t="s">
        <v>144</v>
      </c>
      <c r="K12" s="220"/>
      <c r="L12" s="220"/>
      <c r="M12" s="220"/>
      <c r="N12" s="220"/>
      <c r="O12" s="220"/>
      <c r="P12" s="220"/>
      <c r="Q12" s="221"/>
      <c r="R12" s="221"/>
      <c r="S12" s="221"/>
      <c r="T12" s="201"/>
      <c r="U12" s="221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pans="1:256" ht="79.900000000000006" customHeight="1" x14ac:dyDescent="0.2">
      <c r="A13" s="220"/>
      <c r="B13" s="220"/>
      <c r="C13" s="220"/>
      <c r="D13" s="220"/>
      <c r="E13" s="223"/>
      <c r="F13" s="223"/>
      <c r="G13" s="223"/>
      <c r="H13" s="89" t="s">
        <v>145</v>
      </c>
      <c r="I13" s="89" t="s">
        <v>146</v>
      </c>
      <c r="J13" s="223"/>
      <c r="K13" s="220"/>
      <c r="L13" s="220"/>
      <c r="M13" s="220"/>
      <c r="N13" s="220" t="s">
        <v>147</v>
      </c>
      <c r="O13" s="220"/>
      <c r="P13" s="90" t="s">
        <v>148</v>
      </c>
      <c r="Q13" s="221"/>
      <c r="R13" s="221"/>
      <c r="S13" s="221"/>
      <c r="T13" s="201"/>
      <c r="U13" s="221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s="78" customFormat="1" ht="12.75" customHeight="1" x14ac:dyDescent="0.2">
      <c r="A14" s="58">
        <v>1</v>
      </c>
      <c r="B14" s="58">
        <v>2</v>
      </c>
      <c r="C14" s="58">
        <v>3</v>
      </c>
      <c r="D14" s="58">
        <v>4</v>
      </c>
      <c r="E14" s="58">
        <v>5</v>
      </c>
      <c r="F14" s="58">
        <v>6</v>
      </c>
      <c r="G14" s="91">
        <v>7</v>
      </c>
      <c r="H14" s="58">
        <v>8</v>
      </c>
      <c r="I14" s="58">
        <v>9</v>
      </c>
      <c r="J14" s="58">
        <v>10</v>
      </c>
      <c r="K14" s="92">
        <v>11</v>
      </c>
      <c r="L14" s="92">
        <v>12</v>
      </c>
      <c r="M14" s="92">
        <v>13</v>
      </c>
      <c r="N14" s="224">
        <v>14</v>
      </c>
      <c r="O14" s="224"/>
      <c r="P14" s="92">
        <v>15</v>
      </c>
      <c r="Q14" s="92">
        <v>16</v>
      </c>
      <c r="R14" s="92">
        <v>17</v>
      </c>
      <c r="S14" s="92">
        <v>18</v>
      </c>
      <c r="T14" s="58">
        <v>19</v>
      </c>
      <c r="U14" s="58">
        <v>20</v>
      </c>
      <c r="V14" s="93"/>
      <c r="W14" s="93"/>
    </row>
    <row r="15" spans="1:256" ht="15" customHeight="1" x14ac:dyDescent="0.2">
      <c r="A15" s="58" t="s">
        <v>34</v>
      </c>
      <c r="B15" s="225" t="s">
        <v>35</v>
      </c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</row>
    <row r="16" spans="1:256" ht="15" customHeight="1" x14ac:dyDescent="0.2">
      <c r="A16" s="94" t="s">
        <v>36</v>
      </c>
      <c r="B16" s="208" t="s">
        <v>37</v>
      </c>
      <c r="C16" s="208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  <c r="R16" s="208"/>
      <c r="S16" s="208"/>
      <c r="T16" s="208"/>
      <c r="U16" s="208"/>
      <c r="V16" s="208"/>
      <c r="W16" s="208"/>
      <c r="X16" s="208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15" customHeight="1" x14ac:dyDescent="0.2">
      <c r="A17" s="95" t="s">
        <v>38</v>
      </c>
      <c r="B17" s="226" t="s">
        <v>39</v>
      </c>
      <c r="C17" s="226"/>
      <c r="D17" s="226"/>
      <c r="E17" s="212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36.75" customHeight="1" x14ac:dyDescent="0.2">
      <c r="A18" s="161" t="s">
        <v>183</v>
      </c>
      <c r="B18" s="163"/>
      <c r="C18" s="163"/>
      <c r="D18" s="163"/>
      <c r="E18" s="162" t="s">
        <v>43</v>
      </c>
      <c r="F18" s="97" t="s">
        <v>43</v>
      </c>
      <c r="G18" s="97" t="s">
        <v>43</v>
      </c>
      <c r="H18" s="97" t="s">
        <v>43</v>
      </c>
      <c r="I18" s="97" t="s">
        <v>43</v>
      </c>
      <c r="J18" s="97" t="s">
        <v>43</v>
      </c>
      <c r="K18" s="157"/>
      <c r="L18" s="157"/>
      <c r="M18" s="157"/>
      <c r="N18" s="158"/>
      <c r="O18" s="158"/>
      <c r="P18" s="158"/>
      <c r="Q18" s="159"/>
      <c r="R18" s="160"/>
      <c r="S18" s="158"/>
      <c r="T18" s="158"/>
      <c r="U18" s="45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 x14ac:dyDescent="0.2">
      <c r="A19" s="212" t="s">
        <v>40</v>
      </c>
      <c r="B19" s="212"/>
      <c r="C19" s="212"/>
      <c r="D19" s="33"/>
      <c r="E19" s="33" t="s">
        <v>43</v>
      </c>
      <c r="F19" s="33" t="s">
        <v>43</v>
      </c>
      <c r="G19" s="33">
        <v>0</v>
      </c>
      <c r="H19" s="33">
        <v>0</v>
      </c>
      <c r="I19" s="33">
        <v>0</v>
      </c>
      <c r="J19" s="33">
        <v>0</v>
      </c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14.25" customHeight="1" x14ac:dyDescent="0.2">
      <c r="A20" s="45" t="s">
        <v>42</v>
      </c>
      <c r="B20" s="227" t="s">
        <v>55</v>
      </c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15.75" customHeight="1" x14ac:dyDescent="0.2">
      <c r="A21" s="45"/>
      <c r="B21" s="58"/>
      <c r="C21" s="58"/>
      <c r="D21" s="58"/>
      <c r="E21" s="97" t="s">
        <v>43</v>
      </c>
      <c r="F21" s="97" t="s">
        <v>43</v>
      </c>
      <c r="G21" s="97" t="s">
        <v>43</v>
      </c>
      <c r="H21" s="97" t="s">
        <v>43</v>
      </c>
      <c r="I21" s="97" t="s">
        <v>43</v>
      </c>
      <c r="J21" s="97" t="s">
        <v>43</v>
      </c>
      <c r="K21" s="58"/>
      <c r="L21" s="58"/>
      <c r="M21" s="98"/>
      <c r="N21" s="98"/>
      <c r="O21" s="58"/>
      <c r="P21" s="58"/>
      <c r="Q21" s="58"/>
      <c r="R21" s="58"/>
      <c r="S21" s="58"/>
      <c r="T21" s="58"/>
      <c r="U21" s="58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13.5" customHeight="1" x14ac:dyDescent="0.2">
      <c r="A22" s="212" t="s">
        <v>44</v>
      </c>
      <c r="B22" s="212"/>
      <c r="C22" s="212"/>
      <c r="D22" s="45"/>
      <c r="E22" s="45" t="s">
        <v>43</v>
      </c>
      <c r="F22" s="45" t="s">
        <v>43</v>
      </c>
      <c r="G22" s="33">
        <v>0</v>
      </c>
      <c r="H22" s="33">
        <v>0</v>
      </c>
      <c r="I22" s="33">
        <v>0</v>
      </c>
      <c r="J22" s="33">
        <v>0</v>
      </c>
      <c r="K22" s="45"/>
      <c r="L22" s="45"/>
      <c r="M22" s="99"/>
      <c r="N22" s="99"/>
      <c r="O22" s="45"/>
      <c r="P22" s="45"/>
      <c r="Q22" s="45"/>
      <c r="R22" s="45"/>
      <c r="S22" s="45"/>
      <c r="T22" s="45"/>
      <c r="U22" s="45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15.75" customHeight="1" x14ac:dyDescent="0.2">
      <c r="A23" s="94" t="s">
        <v>45</v>
      </c>
      <c r="B23" s="212" t="s">
        <v>46</v>
      </c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17.25" customHeight="1" x14ac:dyDescent="0.2">
      <c r="A24" s="45"/>
      <c r="B24" s="58"/>
      <c r="C24" s="58"/>
      <c r="D24" s="58"/>
      <c r="E24" s="97" t="s">
        <v>43</v>
      </c>
      <c r="F24" s="97" t="s">
        <v>43</v>
      </c>
      <c r="G24" s="97" t="s">
        <v>43</v>
      </c>
      <c r="H24" s="97" t="s">
        <v>43</v>
      </c>
      <c r="I24" s="97" t="s">
        <v>43</v>
      </c>
      <c r="J24" s="97" t="s">
        <v>43</v>
      </c>
      <c r="K24" s="58"/>
      <c r="L24" s="58"/>
      <c r="M24" s="98"/>
      <c r="N24" s="98"/>
      <c r="O24" s="58"/>
      <c r="P24" s="58"/>
      <c r="Q24" s="58"/>
      <c r="R24" s="58"/>
      <c r="S24" s="58"/>
      <c r="T24" s="58"/>
      <c r="U24" s="5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14.25" customHeight="1" x14ac:dyDescent="0.2">
      <c r="A25" s="212" t="s">
        <v>47</v>
      </c>
      <c r="B25" s="212"/>
      <c r="C25" s="212"/>
      <c r="D25" s="45"/>
      <c r="E25" s="45" t="s">
        <v>43</v>
      </c>
      <c r="F25" s="45" t="s">
        <v>43</v>
      </c>
      <c r="G25" s="33">
        <v>0</v>
      </c>
      <c r="H25" s="33">
        <v>0</v>
      </c>
      <c r="I25" s="33">
        <v>0</v>
      </c>
      <c r="J25" s="33">
        <v>0</v>
      </c>
      <c r="K25" s="45"/>
      <c r="L25" s="45"/>
      <c r="M25" s="99"/>
      <c r="N25" s="99"/>
      <c r="O25" s="45"/>
      <c r="P25" s="45"/>
      <c r="Q25" s="45"/>
      <c r="R25" s="45"/>
      <c r="S25" s="45"/>
      <c r="T25" s="45"/>
      <c r="U25" s="4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3.5" customHeight="1" x14ac:dyDescent="0.2">
      <c r="A26" s="212" t="s">
        <v>48</v>
      </c>
      <c r="B26" s="212"/>
      <c r="C26" s="212"/>
      <c r="D26" s="45"/>
      <c r="E26" s="45" t="s">
        <v>43</v>
      </c>
      <c r="F26" s="45" t="s">
        <v>43</v>
      </c>
      <c r="G26" s="33">
        <v>0</v>
      </c>
      <c r="H26" s="33">
        <v>0</v>
      </c>
      <c r="I26" s="33">
        <v>0</v>
      </c>
      <c r="J26" s="33">
        <v>0</v>
      </c>
      <c r="K26" s="45"/>
      <c r="L26" s="45"/>
      <c r="M26" s="99"/>
      <c r="N26" s="99"/>
      <c r="O26" s="45"/>
      <c r="P26" s="45"/>
      <c r="Q26" s="45"/>
      <c r="R26" s="45"/>
      <c r="S26" s="45"/>
      <c r="T26" s="45"/>
      <c r="U26" s="45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19.149999999999999" customHeight="1" x14ac:dyDescent="0.2">
      <c r="A27" s="94" t="s">
        <v>49</v>
      </c>
      <c r="B27" s="228" t="s">
        <v>50</v>
      </c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16.5" customHeight="1" x14ac:dyDescent="0.2">
      <c r="A28" s="100" t="s">
        <v>51</v>
      </c>
      <c r="B28" s="227" t="s">
        <v>39</v>
      </c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34.5" customHeight="1" x14ac:dyDescent="0.2">
      <c r="A29" s="100" t="s">
        <v>149</v>
      </c>
      <c r="B29" s="96" t="s">
        <v>150</v>
      </c>
      <c r="C29" s="96">
        <v>1</v>
      </c>
      <c r="D29" s="180">
        <f>76.527+8.5</f>
        <v>85.027000000000001</v>
      </c>
      <c r="E29" s="96" t="s">
        <v>43</v>
      </c>
      <c r="F29" s="96" t="s">
        <v>43</v>
      </c>
      <c r="G29" s="96" t="s">
        <v>43</v>
      </c>
      <c r="H29" s="96" t="s">
        <v>43</v>
      </c>
      <c r="I29" s="96" t="s">
        <v>43</v>
      </c>
      <c r="J29" s="96" t="s">
        <v>43</v>
      </c>
      <c r="K29" s="96">
        <f t="shared" ref="K29:K34" si="0">D29</f>
        <v>85.027000000000001</v>
      </c>
      <c r="L29" s="96"/>
      <c r="M29" s="96">
        <f t="shared" ref="M29:M34" si="1">D29</f>
        <v>85.027000000000001</v>
      </c>
      <c r="N29" s="96"/>
      <c r="O29" s="96"/>
      <c r="P29" s="96"/>
      <c r="Q29" s="52">
        <f>D29/U29*12</f>
        <v>1.5601284403669724</v>
      </c>
      <c r="R29" s="96"/>
      <c r="S29" s="96">
        <f>'[1]5.1 (2)'!$R$28</f>
        <v>93.4</v>
      </c>
      <c r="T29" s="96"/>
      <c r="U29" s="187">
        <f>'[1]5.1 (2)'!$X$28</f>
        <v>654</v>
      </c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74.25" customHeight="1" x14ac:dyDescent="0.2">
      <c r="A30" s="100" t="s">
        <v>185</v>
      </c>
      <c r="B30" s="166" t="s">
        <v>198</v>
      </c>
      <c r="C30" s="167">
        <v>1</v>
      </c>
      <c r="D30" s="181">
        <f>280.8325+93.62*2</f>
        <v>468.07249999999999</v>
      </c>
      <c r="E30" s="96" t="s">
        <v>43</v>
      </c>
      <c r="F30" s="96" t="s">
        <v>43</v>
      </c>
      <c r="G30" s="96" t="s">
        <v>43</v>
      </c>
      <c r="H30" s="96" t="s">
        <v>43</v>
      </c>
      <c r="I30" s="96" t="s">
        <v>43</v>
      </c>
      <c r="J30" s="96" t="s">
        <v>43</v>
      </c>
      <c r="K30" s="52">
        <f t="shared" si="0"/>
        <v>468.07249999999999</v>
      </c>
      <c r="L30" s="96"/>
      <c r="M30" s="96">
        <f t="shared" si="1"/>
        <v>468.07249999999999</v>
      </c>
      <c r="N30" s="96"/>
      <c r="O30" s="96"/>
      <c r="P30" s="96"/>
      <c r="Q30" s="52">
        <f t="shared" ref="Q30:Q35" si="2">D30/U30*12</f>
        <v>2.3050188772160212</v>
      </c>
      <c r="R30" s="96"/>
      <c r="S30" s="96">
        <f>'[1]5.1 (2)'!$R$29</f>
        <v>294.39999999999998</v>
      </c>
      <c r="T30" s="96"/>
      <c r="U30" s="187">
        <f>'[1]5.1 (2)'!$X$29</f>
        <v>2436.8000000000002</v>
      </c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47.25" customHeight="1" x14ac:dyDescent="0.2">
      <c r="A31" s="165" t="s">
        <v>186</v>
      </c>
      <c r="B31" s="185" t="s">
        <v>199</v>
      </c>
      <c r="C31" s="173">
        <v>1</v>
      </c>
      <c r="D31" s="182">
        <v>45.583329999999997</v>
      </c>
      <c r="E31" s="96" t="s">
        <v>43</v>
      </c>
      <c r="F31" s="96" t="s">
        <v>43</v>
      </c>
      <c r="G31" s="96" t="s">
        <v>43</v>
      </c>
      <c r="H31" s="96" t="s">
        <v>43</v>
      </c>
      <c r="I31" s="96" t="s">
        <v>43</v>
      </c>
      <c r="J31" s="96" t="s">
        <v>43</v>
      </c>
      <c r="K31" s="52">
        <f t="shared" si="0"/>
        <v>45.583329999999997</v>
      </c>
      <c r="L31" s="96"/>
      <c r="M31" s="96">
        <f t="shared" si="1"/>
        <v>45.583329999999997</v>
      </c>
      <c r="N31" s="96"/>
      <c r="O31" s="96"/>
      <c r="P31" s="96"/>
      <c r="Q31" s="52">
        <f t="shared" si="2"/>
        <v>14.297537741647028</v>
      </c>
      <c r="R31" s="96"/>
      <c r="S31" s="96"/>
      <c r="T31" s="96"/>
      <c r="U31" s="187">
        <f>'[1]5.1 (2)'!$X$30</f>
        <v>38.258333</v>
      </c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34.5" customHeight="1" x14ac:dyDescent="0.2">
      <c r="A32" s="165" t="s">
        <v>187</v>
      </c>
      <c r="B32" s="186" t="s">
        <v>188</v>
      </c>
      <c r="C32" s="176">
        <v>1</v>
      </c>
      <c r="D32" s="183">
        <v>93.617000000000004</v>
      </c>
      <c r="E32" s="96" t="s">
        <v>43</v>
      </c>
      <c r="F32" s="96" t="s">
        <v>43</v>
      </c>
      <c r="G32" s="96" t="s">
        <v>43</v>
      </c>
      <c r="H32" s="96" t="s">
        <v>43</v>
      </c>
      <c r="I32" s="96" t="s">
        <v>43</v>
      </c>
      <c r="J32" s="96" t="s">
        <v>43</v>
      </c>
      <c r="K32" s="52">
        <f t="shared" si="0"/>
        <v>93.617000000000004</v>
      </c>
      <c r="L32" s="168"/>
      <c r="M32" s="96">
        <f t="shared" si="1"/>
        <v>93.617000000000004</v>
      </c>
      <c r="N32" s="168"/>
      <c r="O32" s="168"/>
      <c r="P32" s="168"/>
      <c r="Q32" s="52">
        <f t="shared" si="2"/>
        <v>3.0806744991316606</v>
      </c>
      <c r="R32" s="168"/>
      <c r="S32" s="96"/>
      <c r="T32" s="96"/>
      <c r="U32" s="187">
        <f>'[1]5.1 (2)'!$X$31</f>
        <v>364.6617</v>
      </c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57.75" customHeight="1" x14ac:dyDescent="0.2">
      <c r="A33" s="165" t="s">
        <v>190</v>
      </c>
      <c r="B33" s="185" t="s">
        <v>200</v>
      </c>
      <c r="C33" s="176">
        <v>1</v>
      </c>
      <c r="D33" s="183">
        <v>113.75</v>
      </c>
      <c r="E33" s="96" t="s">
        <v>43</v>
      </c>
      <c r="F33" s="96" t="s">
        <v>43</v>
      </c>
      <c r="G33" s="96" t="s">
        <v>43</v>
      </c>
      <c r="H33" s="96" t="s">
        <v>43</v>
      </c>
      <c r="I33" s="96" t="s">
        <v>43</v>
      </c>
      <c r="J33" s="96" t="s">
        <v>43</v>
      </c>
      <c r="K33" s="52">
        <f t="shared" si="0"/>
        <v>113.75</v>
      </c>
      <c r="L33" s="177"/>
      <c r="M33" s="96">
        <f t="shared" si="1"/>
        <v>113.75</v>
      </c>
      <c r="N33" s="177"/>
      <c r="O33" s="177"/>
      <c r="P33" s="177"/>
      <c r="Q33" s="52">
        <f t="shared" si="2"/>
        <v>5.8464503694185677</v>
      </c>
      <c r="R33" s="177"/>
      <c r="S33" s="96"/>
      <c r="T33" s="178"/>
      <c r="U33" s="188">
        <f>'[1]5.1 (2)'!$X$32</f>
        <v>233.47499999999999</v>
      </c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91.5" customHeight="1" x14ac:dyDescent="0.2">
      <c r="A34" s="165" t="s">
        <v>191</v>
      </c>
      <c r="B34" s="185" t="s">
        <v>197</v>
      </c>
      <c r="C34" s="173">
        <v>2</v>
      </c>
      <c r="D34" s="182">
        <f>'5'!D38</f>
        <v>1788.3333333333335</v>
      </c>
      <c r="E34" s="96" t="s">
        <v>43</v>
      </c>
      <c r="F34" s="96" t="s">
        <v>43</v>
      </c>
      <c r="G34" s="96" t="s">
        <v>43</v>
      </c>
      <c r="H34" s="96" t="s">
        <v>43</v>
      </c>
      <c r="I34" s="96" t="s">
        <v>43</v>
      </c>
      <c r="J34" s="96" t="s">
        <v>43</v>
      </c>
      <c r="K34" s="52">
        <f t="shared" si="0"/>
        <v>1788.3333333333335</v>
      </c>
      <c r="L34" s="174"/>
      <c r="M34" s="96">
        <f t="shared" si="1"/>
        <v>1788.3333333333335</v>
      </c>
      <c r="N34" s="174"/>
      <c r="O34" s="174"/>
      <c r="P34" s="174"/>
      <c r="Q34" s="52">
        <f t="shared" si="2"/>
        <v>19.565415590335817</v>
      </c>
      <c r="R34" s="174"/>
      <c r="S34" s="96"/>
      <c r="T34" s="174"/>
      <c r="U34" s="189">
        <f>'[1]5.1 (2)'!$X$33</f>
        <v>1096.8333333333333</v>
      </c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13.5" customHeight="1" x14ac:dyDescent="0.2">
      <c r="A35" s="212" t="s">
        <v>53</v>
      </c>
      <c r="B35" s="229"/>
      <c r="C35" s="229"/>
      <c r="D35" s="170">
        <f>D29+D30+D31+D32+D34+D33</f>
        <v>2594.3831633333334</v>
      </c>
      <c r="E35" s="171" t="str">
        <f>E29</f>
        <v>х </v>
      </c>
      <c r="F35" s="169" t="s">
        <v>43</v>
      </c>
      <c r="G35" s="96" t="s">
        <v>43</v>
      </c>
      <c r="H35" s="96" t="s">
        <v>43</v>
      </c>
      <c r="I35" s="96" t="s">
        <v>43</v>
      </c>
      <c r="J35" s="96" t="s">
        <v>43</v>
      </c>
      <c r="K35" s="170">
        <f>K29+K30+K31+K32+K34+K33</f>
        <v>2594.3831633333334</v>
      </c>
      <c r="L35" s="170"/>
      <c r="M35" s="170">
        <f>M29+M30+M31+M32+M34+M33</f>
        <v>2594.3831633333334</v>
      </c>
      <c r="N35" s="179"/>
      <c r="O35" s="179" t="e">
        <f>#REF!</f>
        <v>#REF!</v>
      </c>
      <c r="P35" s="179"/>
      <c r="Q35" s="52">
        <f t="shared" si="2"/>
        <v>6.453651511934078</v>
      </c>
      <c r="R35" s="170"/>
      <c r="S35" s="170">
        <f>S29+S30+S31+S32+S34+S33</f>
        <v>387.79999999999995</v>
      </c>
      <c r="T35" s="170"/>
      <c r="U35" s="170">
        <f>U29+U30+U31+U32+U34+U33</f>
        <v>4824.0283663333339</v>
      </c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17.25" customHeight="1" x14ac:dyDescent="0.2">
      <c r="A36" s="89" t="s">
        <v>54</v>
      </c>
      <c r="B36" s="227" t="s">
        <v>55</v>
      </c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13.5" customHeight="1" x14ac:dyDescent="0.2">
      <c r="A37" s="45"/>
      <c r="B37" s="58"/>
      <c r="C37" s="58"/>
      <c r="D37" s="58"/>
      <c r="E37" s="97" t="s">
        <v>43</v>
      </c>
      <c r="F37" s="97" t="s">
        <v>43</v>
      </c>
      <c r="G37" s="97" t="s">
        <v>43</v>
      </c>
      <c r="H37" s="97" t="s">
        <v>43</v>
      </c>
      <c r="I37" s="97" t="s">
        <v>43</v>
      </c>
      <c r="J37" s="97" t="s">
        <v>43</v>
      </c>
      <c r="K37" s="58"/>
      <c r="L37" s="58"/>
      <c r="M37" s="98"/>
      <c r="N37" s="98"/>
      <c r="O37" s="58"/>
      <c r="P37" s="58"/>
      <c r="Q37" s="58"/>
      <c r="R37" s="58"/>
      <c r="S37" s="58"/>
      <c r="T37" s="58"/>
      <c r="U37" s="58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13.5" customHeight="1" x14ac:dyDescent="0.2">
      <c r="A38" s="212" t="s">
        <v>56</v>
      </c>
      <c r="B38" s="212"/>
      <c r="C38" s="212"/>
      <c r="D38" s="45"/>
      <c r="E38" s="45" t="s">
        <v>43</v>
      </c>
      <c r="F38" s="45" t="s">
        <v>43</v>
      </c>
      <c r="G38" s="97" t="s">
        <v>43</v>
      </c>
      <c r="H38" s="97" t="s">
        <v>43</v>
      </c>
      <c r="I38" s="97" t="s">
        <v>43</v>
      </c>
      <c r="J38" s="97" t="s">
        <v>43</v>
      </c>
      <c r="K38" s="45"/>
      <c r="L38" s="45"/>
      <c r="M38" s="99"/>
      <c r="N38" s="99"/>
      <c r="O38" s="45"/>
      <c r="P38" s="45"/>
      <c r="Q38" s="45"/>
      <c r="R38" s="45"/>
      <c r="S38" s="45"/>
      <c r="T38" s="45"/>
      <c r="U38" s="45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13.5" customHeight="1" x14ac:dyDescent="0.2">
      <c r="A39" s="45" t="s">
        <v>57</v>
      </c>
      <c r="B39" s="227" t="s">
        <v>58</v>
      </c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12.75" customHeight="1" x14ac:dyDescent="0.2">
      <c r="A40" s="45"/>
      <c r="B40" s="58"/>
      <c r="C40" s="58"/>
      <c r="D40" s="58"/>
      <c r="E40" s="97" t="s">
        <v>43</v>
      </c>
      <c r="F40" s="97" t="s">
        <v>43</v>
      </c>
      <c r="G40" s="97" t="s">
        <v>43</v>
      </c>
      <c r="H40" s="97" t="s">
        <v>43</v>
      </c>
      <c r="I40" s="97" t="s">
        <v>43</v>
      </c>
      <c r="J40" s="97" t="s">
        <v>43</v>
      </c>
      <c r="K40" s="58"/>
      <c r="L40" s="58"/>
      <c r="M40" s="98"/>
      <c r="N40" s="98"/>
      <c r="O40" s="58"/>
      <c r="P40" s="58"/>
      <c r="Q40" s="58"/>
      <c r="R40" s="58"/>
      <c r="S40" s="58"/>
      <c r="T40" s="58"/>
      <c r="U40" s="58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12.6" customHeight="1" x14ac:dyDescent="0.2">
      <c r="A41" s="212" t="s">
        <v>59</v>
      </c>
      <c r="B41" s="212"/>
      <c r="C41" s="212"/>
      <c r="D41" s="45"/>
      <c r="E41" s="45" t="s">
        <v>43</v>
      </c>
      <c r="F41" s="45" t="s">
        <v>43</v>
      </c>
      <c r="G41" s="97" t="s">
        <v>43</v>
      </c>
      <c r="H41" s="97" t="s">
        <v>43</v>
      </c>
      <c r="I41" s="97" t="s">
        <v>43</v>
      </c>
      <c r="J41" s="97" t="s">
        <v>43</v>
      </c>
      <c r="K41" s="45"/>
      <c r="L41" s="45"/>
      <c r="M41" s="99"/>
      <c r="N41" s="99"/>
      <c r="O41" s="45"/>
      <c r="P41" s="45"/>
      <c r="Q41" s="45"/>
      <c r="R41" s="45"/>
      <c r="S41" s="45"/>
      <c r="T41" s="45"/>
      <c r="U41" s="45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17.25" customHeight="1" x14ac:dyDescent="0.2">
      <c r="A42" s="89" t="s">
        <v>60</v>
      </c>
      <c r="B42" s="227" t="s">
        <v>61</v>
      </c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15" customHeight="1" x14ac:dyDescent="0.2">
      <c r="A43" s="45"/>
      <c r="B43" s="58"/>
      <c r="C43" s="58"/>
      <c r="D43" s="58"/>
      <c r="E43" s="97" t="s">
        <v>43</v>
      </c>
      <c r="F43" s="97" t="s">
        <v>43</v>
      </c>
      <c r="G43" s="97" t="s">
        <v>43</v>
      </c>
      <c r="H43" s="97" t="s">
        <v>43</v>
      </c>
      <c r="I43" s="97" t="s">
        <v>43</v>
      </c>
      <c r="J43" s="97" t="s">
        <v>43</v>
      </c>
      <c r="K43" s="58"/>
      <c r="L43" s="58"/>
      <c r="M43" s="98"/>
      <c r="N43" s="98"/>
      <c r="O43" s="58"/>
      <c r="P43" s="58"/>
      <c r="Q43" s="58"/>
      <c r="R43" s="58"/>
      <c r="S43" s="58"/>
      <c r="T43" s="58"/>
      <c r="U43" s="58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16.899999999999999" customHeight="1" x14ac:dyDescent="0.2">
      <c r="A44" s="212" t="s">
        <v>62</v>
      </c>
      <c r="B44" s="212"/>
      <c r="C44" s="212"/>
      <c r="D44" s="45"/>
      <c r="E44" s="45" t="s">
        <v>43</v>
      </c>
      <c r="F44" s="45" t="s">
        <v>43</v>
      </c>
      <c r="G44" s="97" t="s">
        <v>43</v>
      </c>
      <c r="H44" s="97" t="s">
        <v>43</v>
      </c>
      <c r="I44" s="97" t="s">
        <v>43</v>
      </c>
      <c r="J44" s="97" t="s">
        <v>43</v>
      </c>
      <c r="K44" s="45"/>
      <c r="L44" s="45"/>
      <c r="M44" s="99"/>
      <c r="N44" s="99"/>
      <c r="O44" s="45"/>
      <c r="P44" s="45"/>
      <c r="Q44" s="45"/>
      <c r="R44" s="45"/>
      <c r="S44" s="45"/>
      <c r="T44" s="45"/>
      <c r="U44" s="45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15" customHeight="1" x14ac:dyDescent="0.2">
      <c r="A45" s="45" t="s">
        <v>63</v>
      </c>
      <c r="B45" s="212" t="s">
        <v>46</v>
      </c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13.5" customHeight="1" x14ac:dyDescent="0.2">
      <c r="A46" s="45"/>
      <c r="B46" s="58"/>
      <c r="C46" s="58"/>
      <c r="D46" s="58"/>
      <c r="E46" s="97" t="s">
        <v>43</v>
      </c>
      <c r="F46" s="97" t="s">
        <v>43</v>
      </c>
      <c r="G46" s="97" t="s">
        <v>43</v>
      </c>
      <c r="H46" s="97" t="s">
        <v>43</v>
      </c>
      <c r="I46" s="97" t="s">
        <v>43</v>
      </c>
      <c r="J46" s="97" t="s">
        <v>43</v>
      </c>
      <c r="K46" s="58"/>
      <c r="L46" s="58"/>
      <c r="M46" s="98"/>
      <c r="N46" s="98"/>
      <c r="O46" s="58"/>
      <c r="P46" s="58"/>
      <c r="Q46" s="58"/>
      <c r="R46" s="58"/>
      <c r="S46" s="58"/>
      <c r="T46" s="58"/>
      <c r="U46" s="58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12" customHeight="1" x14ac:dyDescent="0.2">
      <c r="A47" s="212" t="s">
        <v>64</v>
      </c>
      <c r="B47" s="212"/>
      <c r="C47" s="212"/>
      <c r="D47" s="45"/>
      <c r="E47" s="45" t="s">
        <v>43</v>
      </c>
      <c r="F47" s="45" t="s">
        <v>43</v>
      </c>
      <c r="G47" s="33">
        <v>0</v>
      </c>
      <c r="H47" s="33">
        <v>0</v>
      </c>
      <c r="I47" s="33">
        <v>0</v>
      </c>
      <c r="J47" s="33">
        <v>0</v>
      </c>
      <c r="K47" s="45"/>
      <c r="L47" s="45"/>
      <c r="M47" s="99"/>
      <c r="N47" s="99"/>
      <c r="O47" s="45"/>
      <c r="P47" s="45"/>
      <c r="Q47" s="45"/>
      <c r="R47" s="45"/>
      <c r="S47" s="45"/>
      <c r="T47" s="45"/>
      <c r="U47" s="45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12.75" customHeight="1" x14ac:dyDescent="0.2">
      <c r="A48" s="212" t="s">
        <v>65</v>
      </c>
      <c r="B48" s="212"/>
      <c r="C48" s="212"/>
      <c r="D48" s="35">
        <f>D35</f>
        <v>2594.3831633333334</v>
      </c>
      <c r="E48" s="45" t="s">
        <v>43</v>
      </c>
      <c r="F48" s="45" t="s">
        <v>43</v>
      </c>
      <c r="G48" s="33">
        <v>0</v>
      </c>
      <c r="H48" s="33">
        <v>0</v>
      </c>
      <c r="I48" s="33">
        <v>0</v>
      </c>
      <c r="J48" s="33">
        <v>0</v>
      </c>
      <c r="K48" s="35">
        <f>K35</f>
        <v>2594.3831633333334</v>
      </c>
      <c r="L48" s="35">
        <f>L35</f>
        <v>0</v>
      </c>
      <c r="M48" s="35">
        <f>M35</f>
        <v>2594.3831633333334</v>
      </c>
      <c r="N48" s="99"/>
      <c r="O48" s="45"/>
      <c r="P48" s="45"/>
      <c r="Q48" s="35">
        <f>Q35</f>
        <v>6.453651511934078</v>
      </c>
      <c r="R48" s="35">
        <f>R35</f>
        <v>0</v>
      </c>
      <c r="S48" s="35">
        <f>S35</f>
        <v>387.79999999999995</v>
      </c>
      <c r="T48" s="35">
        <f>T35</f>
        <v>0</v>
      </c>
      <c r="U48" s="35">
        <f>U35</f>
        <v>4824.0283663333339</v>
      </c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12.75" customHeight="1" x14ac:dyDescent="0.2">
      <c r="A49" s="225" t="s">
        <v>66</v>
      </c>
      <c r="B49" s="225"/>
      <c r="C49" s="225"/>
      <c r="D49" s="33">
        <f>D35+D19</f>
        <v>2594.3831633333334</v>
      </c>
      <c r="E49" s="33" t="str">
        <f>E19</f>
        <v>х </v>
      </c>
      <c r="F49" s="33" t="str">
        <f>F19</f>
        <v>х </v>
      </c>
      <c r="G49" s="33">
        <v>0</v>
      </c>
      <c r="H49" s="33">
        <v>0</v>
      </c>
      <c r="I49" s="33">
        <v>0</v>
      </c>
      <c r="J49" s="33">
        <v>0</v>
      </c>
      <c r="K49" s="33">
        <f>K35+K19</f>
        <v>2594.3831633333334</v>
      </c>
      <c r="L49" s="33">
        <f t="shared" ref="L49:U49" si="3">L35+L19</f>
        <v>0</v>
      </c>
      <c r="M49" s="33">
        <f t="shared" si="3"/>
        <v>2594.3831633333334</v>
      </c>
      <c r="N49" s="33">
        <f t="shared" si="3"/>
        <v>0</v>
      </c>
      <c r="O49" s="33" t="e">
        <f t="shared" si="3"/>
        <v>#REF!</v>
      </c>
      <c r="P49" s="33">
        <f t="shared" si="3"/>
        <v>0</v>
      </c>
      <c r="Q49" s="33">
        <f t="shared" si="3"/>
        <v>6.453651511934078</v>
      </c>
      <c r="R49" s="33">
        <f t="shared" si="3"/>
        <v>0</v>
      </c>
      <c r="S49" s="33">
        <f t="shared" si="3"/>
        <v>387.79999999999995</v>
      </c>
      <c r="T49" s="33">
        <f t="shared" si="3"/>
        <v>0</v>
      </c>
      <c r="U49" s="33">
        <f t="shared" si="3"/>
        <v>4824.0283663333339</v>
      </c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16.149999999999999" customHeight="1" x14ac:dyDescent="0.2">
      <c r="A50" s="58" t="s">
        <v>67</v>
      </c>
      <c r="B50" s="225" t="s">
        <v>68</v>
      </c>
      <c r="C50" s="225"/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18" customHeight="1" x14ac:dyDescent="0.2">
      <c r="A51" s="94" t="s">
        <v>69</v>
      </c>
      <c r="B51" s="208" t="s">
        <v>37</v>
      </c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08"/>
      <c r="R51" s="208"/>
      <c r="S51" s="208"/>
      <c r="T51" s="208"/>
      <c r="U51" s="208"/>
      <c r="V51" s="208"/>
      <c r="W51" s="208"/>
      <c r="X51" s="208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15.75" customHeight="1" x14ac:dyDescent="0.2">
      <c r="A52" s="95" t="s">
        <v>70</v>
      </c>
      <c r="B52" s="227" t="s">
        <v>39</v>
      </c>
      <c r="C52" s="227"/>
      <c r="D52" s="227"/>
      <c r="E52" s="227"/>
      <c r="F52" s="227"/>
      <c r="G52" s="227"/>
      <c r="H52" s="227"/>
      <c r="I52" s="227"/>
      <c r="J52" s="227"/>
      <c r="K52" s="227"/>
      <c r="L52" s="227"/>
      <c r="M52" s="227"/>
      <c r="N52" s="227"/>
      <c r="O52" s="227"/>
      <c r="P52" s="227"/>
      <c r="Q52" s="227"/>
      <c r="R52" s="227"/>
      <c r="S52" s="227"/>
      <c r="T52" s="227"/>
      <c r="U52" s="227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15.75" customHeight="1" x14ac:dyDescent="0.2">
      <c r="A53" s="95"/>
      <c r="B53" s="96"/>
      <c r="C53" s="96"/>
      <c r="D53" s="96"/>
      <c r="E53" s="33" t="s">
        <v>43</v>
      </c>
      <c r="F53" s="33" t="s">
        <v>43</v>
      </c>
      <c r="G53" s="33" t="s">
        <v>43</v>
      </c>
      <c r="H53" s="33" t="s">
        <v>43</v>
      </c>
      <c r="I53" s="33" t="s">
        <v>43</v>
      </c>
      <c r="J53" s="33" t="s">
        <v>43</v>
      </c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13.5" customHeight="1" x14ac:dyDescent="0.2">
      <c r="A54" s="212" t="s">
        <v>71</v>
      </c>
      <c r="B54" s="212"/>
      <c r="C54" s="212"/>
      <c r="D54" s="33"/>
      <c r="E54" s="33" t="s">
        <v>43</v>
      </c>
      <c r="F54" s="33" t="s">
        <v>43</v>
      </c>
      <c r="G54" s="33">
        <v>0</v>
      </c>
      <c r="H54" s="33">
        <v>0</v>
      </c>
      <c r="I54" s="33">
        <v>0</v>
      </c>
      <c r="J54" s="33">
        <v>0</v>
      </c>
      <c r="K54" s="33"/>
      <c r="L54" s="33">
        <f>SUM(L52:L52)</f>
        <v>0</v>
      </c>
      <c r="M54" s="33"/>
      <c r="N54" s="33"/>
      <c r="O54" s="33" t="e">
        <f>SUM("#ref!")</f>
        <v>#VALUE!</v>
      </c>
      <c r="P54" s="33"/>
      <c r="Q54" s="33"/>
      <c r="R54" s="33"/>
      <c r="S54" s="33"/>
      <c r="T54" s="47"/>
      <c r="U54" s="33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17.25" customHeight="1" x14ac:dyDescent="0.2">
      <c r="A55" s="45" t="s">
        <v>72</v>
      </c>
      <c r="B55" s="227" t="s">
        <v>55</v>
      </c>
      <c r="C55" s="227"/>
      <c r="D55" s="227"/>
      <c r="E55" s="227"/>
      <c r="F55" s="227"/>
      <c r="G55" s="227"/>
      <c r="H55" s="227"/>
      <c r="I55" s="227"/>
      <c r="J55" s="227"/>
      <c r="K55" s="227"/>
      <c r="L55" s="227"/>
      <c r="M55" s="227"/>
      <c r="N55" s="227"/>
      <c r="O55" s="227"/>
      <c r="P55" s="227"/>
      <c r="Q55" s="227"/>
      <c r="R55" s="227"/>
      <c r="S55" s="227"/>
      <c r="T55" s="227"/>
      <c r="U55" s="227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ht="17.25" customHeight="1" x14ac:dyDescent="0.2">
      <c r="A56" s="45"/>
      <c r="B56" s="96"/>
      <c r="C56" s="96"/>
      <c r="D56" s="96"/>
      <c r="E56" s="33" t="s">
        <v>43</v>
      </c>
      <c r="F56" s="33" t="s">
        <v>43</v>
      </c>
      <c r="G56" s="33" t="s">
        <v>43</v>
      </c>
      <c r="H56" s="33" t="s">
        <v>43</v>
      </c>
      <c r="I56" s="33" t="s">
        <v>43</v>
      </c>
      <c r="J56" s="33" t="s">
        <v>43</v>
      </c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</row>
    <row r="57" spans="1:256" ht="15" customHeight="1" x14ac:dyDescent="0.2">
      <c r="A57" s="230" t="s">
        <v>73</v>
      </c>
      <c r="B57" s="230"/>
      <c r="C57" s="230"/>
      <c r="D57" s="33"/>
      <c r="E57" s="33" t="s">
        <v>43</v>
      </c>
      <c r="F57" s="33" t="s">
        <v>43</v>
      </c>
      <c r="G57" s="33">
        <v>0</v>
      </c>
      <c r="H57" s="33">
        <v>0</v>
      </c>
      <c r="I57" s="33">
        <v>0</v>
      </c>
      <c r="J57" s="33">
        <v>0</v>
      </c>
      <c r="K57" s="101"/>
      <c r="L57" s="101"/>
      <c r="M57" s="101"/>
      <c r="N57" s="101"/>
      <c r="O57" s="101" t="e">
        <f>SUM("#ref!")</f>
        <v>#VALUE!</v>
      </c>
      <c r="P57" s="101"/>
      <c r="Q57" s="101"/>
      <c r="R57" s="101"/>
      <c r="S57" s="101"/>
      <c r="T57" s="101"/>
      <c r="U57" s="101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ht="13.15" customHeight="1" x14ac:dyDescent="0.2">
      <c r="A58" s="94" t="s">
        <v>74</v>
      </c>
      <c r="B58" s="212" t="s">
        <v>46</v>
      </c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</row>
    <row r="59" spans="1:256" ht="12" customHeight="1" x14ac:dyDescent="0.2">
      <c r="A59" s="58"/>
      <c r="B59" s="58"/>
      <c r="C59" s="58"/>
      <c r="D59" s="58"/>
      <c r="E59" s="97" t="s">
        <v>43</v>
      </c>
      <c r="F59" s="97" t="s">
        <v>43</v>
      </c>
      <c r="G59" s="97" t="s">
        <v>43</v>
      </c>
      <c r="H59" s="97" t="s">
        <v>43</v>
      </c>
      <c r="I59" s="97" t="s">
        <v>43</v>
      </c>
      <c r="J59" s="97" t="s">
        <v>43</v>
      </c>
      <c r="K59" s="58"/>
      <c r="L59" s="58"/>
      <c r="M59" s="98"/>
      <c r="N59" s="98"/>
      <c r="O59" s="58"/>
      <c r="P59" s="58"/>
      <c r="Q59" s="58"/>
      <c r="R59" s="58"/>
      <c r="S59" s="58"/>
      <c r="T59" s="58"/>
      <c r="U59" s="58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</row>
    <row r="60" spans="1:256" ht="12.75" customHeight="1" x14ac:dyDescent="0.2">
      <c r="A60" s="212" t="s">
        <v>75</v>
      </c>
      <c r="B60" s="212"/>
      <c r="C60" s="212"/>
      <c r="D60" s="45"/>
      <c r="E60" s="45" t="s">
        <v>43</v>
      </c>
      <c r="F60" s="45" t="s">
        <v>43</v>
      </c>
      <c r="G60" s="33">
        <v>0</v>
      </c>
      <c r="H60" s="33">
        <v>0</v>
      </c>
      <c r="I60" s="33">
        <v>0</v>
      </c>
      <c r="J60" s="33">
        <v>0</v>
      </c>
      <c r="K60" s="45"/>
      <c r="L60" s="45"/>
      <c r="M60" s="99"/>
      <c r="N60" s="99"/>
      <c r="O60" s="45"/>
      <c r="P60" s="45"/>
      <c r="Q60" s="45"/>
      <c r="R60" s="45"/>
      <c r="S60" s="45"/>
      <c r="T60" s="45"/>
      <c r="U60" s="45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</row>
    <row r="61" spans="1:256" ht="14.45" customHeight="1" x14ac:dyDescent="0.2">
      <c r="A61" s="212" t="s">
        <v>76</v>
      </c>
      <c r="B61" s="212"/>
      <c r="C61" s="212"/>
      <c r="D61" s="45"/>
      <c r="E61" s="45" t="s">
        <v>43</v>
      </c>
      <c r="F61" s="45" t="s">
        <v>43</v>
      </c>
      <c r="G61" s="33">
        <v>0</v>
      </c>
      <c r="H61" s="33">
        <v>0</v>
      </c>
      <c r="I61" s="33">
        <v>0</v>
      </c>
      <c r="J61" s="33">
        <v>0</v>
      </c>
      <c r="K61" s="45"/>
      <c r="L61" s="45"/>
      <c r="M61" s="99"/>
      <c r="N61" s="99"/>
      <c r="O61" s="45"/>
      <c r="P61" s="45"/>
      <c r="Q61" s="45"/>
      <c r="R61" s="45"/>
      <c r="S61" s="45"/>
      <c r="T61" s="45"/>
      <c r="U61" s="45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</row>
    <row r="62" spans="1:256" ht="15.6" customHeight="1" x14ac:dyDescent="0.2">
      <c r="A62" s="152" t="s">
        <v>77</v>
      </c>
      <c r="B62" s="228" t="s">
        <v>50</v>
      </c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</row>
    <row r="63" spans="1:256" ht="14.45" customHeight="1" x14ac:dyDescent="0.2">
      <c r="A63" s="100" t="s">
        <v>78</v>
      </c>
      <c r="B63" s="227" t="s">
        <v>39</v>
      </c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</row>
    <row r="64" spans="1:256" ht="90.75" customHeight="1" x14ac:dyDescent="0.2">
      <c r="A64" s="49" t="s">
        <v>79</v>
      </c>
      <c r="B64" s="50" t="s">
        <v>80</v>
      </c>
      <c r="C64" s="164">
        <v>970</v>
      </c>
      <c r="D64" s="52">
        <f>409.219+97.14</f>
        <v>506.35899999999998</v>
      </c>
      <c r="E64" s="96" t="s">
        <v>43</v>
      </c>
      <c r="F64" s="96" t="s">
        <v>43</v>
      </c>
      <c r="G64" s="96" t="s">
        <v>43</v>
      </c>
      <c r="H64" s="96" t="s">
        <v>43</v>
      </c>
      <c r="I64" s="96" t="s">
        <v>43</v>
      </c>
      <c r="J64" s="96" t="s">
        <v>43</v>
      </c>
      <c r="K64" s="52">
        <f>D64</f>
        <v>506.35899999999998</v>
      </c>
      <c r="L64" s="52"/>
      <c r="M64" s="52">
        <f>D64</f>
        <v>506.35899999999998</v>
      </c>
      <c r="N64" s="52"/>
      <c r="O64" s="52"/>
      <c r="P64" s="52"/>
      <c r="Q64" s="52">
        <f>D64/U64*12</f>
        <v>19.444502934287886</v>
      </c>
      <c r="R64" s="52"/>
      <c r="S64" s="52">
        <f>'[1]5.1 (2)'!$R$65</f>
        <v>30.4</v>
      </c>
      <c r="T64" s="47"/>
      <c r="U64" s="52">
        <f>'[1]5.1 (2)'!$X$65</f>
        <v>312.49490000000003</v>
      </c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</row>
    <row r="65" spans="1:256" ht="92.25" customHeight="1" x14ac:dyDescent="0.2">
      <c r="A65" s="49" t="s">
        <v>184</v>
      </c>
      <c r="B65" s="50" t="s">
        <v>201</v>
      </c>
      <c r="C65" s="51">
        <v>442</v>
      </c>
      <c r="D65" s="52">
        <v>208.47</v>
      </c>
      <c r="E65" s="96" t="s">
        <v>43</v>
      </c>
      <c r="F65" s="96" t="s">
        <v>43</v>
      </c>
      <c r="G65" s="96" t="s">
        <v>43</v>
      </c>
      <c r="H65" s="96" t="s">
        <v>43</v>
      </c>
      <c r="I65" s="96" t="s">
        <v>43</v>
      </c>
      <c r="J65" s="96" t="s">
        <v>43</v>
      </c>
      <c r="K65" s="52">
        <f>D65</f>
        <v>208.47</v>
      </c>
      <c r="L65" s="52"/>
      <c r="M65" s="52">
        <f>D65</f>
        <v>208.47</v>
      </c>
      <c r="N65" s="52"/>
      <c r="O65" s="52"/>
      <c r="P65" s="52"/>
      <c r="Q65" s="52">
        <f>D65/U65*12</f>
        <v>42.510918143660675</v>
      </c>
      <c r="R65" s="52"/>
      <c r="S65" s="52">
        <f>'[1]5.1 (2)'!$R$66</f>
        <v>5.5</v>
      </c>
      <c r="T65" s="47"/>
      <c r="U65" s="52">
        <f>'[1]5.1 (2)'!$X$66</f>
        <v>58.847000000000001</v>
      </c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</row>
    <row r="66" spans="1:256" ht="13.5" customHeight="1" x14ac:dyDescent="0.2">
      <c r="A66" s="212" t="s">
        <v>82</v>
      </c>
      <c r="B66" s="212"/>
      <c r="C66" s="212"/>
      <c r="D66" s="33">
        <f>D64+D65</f>
        <v>714.82899999999995</v>
      </c>
      <c r="E66" s="96" t="s">
        <v>43</v>
      </c>
      <c r="F66" s="96" t="s">
        <v>43</v>
      </c>
      <c r="G66" s="33">
        <v>0</v>
      </c>
      <c r="H66" s="33">
        <v>0</v>
      </c>
      <c r="I66" s="33">
        <v>0</v>
      </c>
      <c r="J66" s="33">
        <v>0</v>
      </c>
      <c r="K66" s="33">
        <f>K64+K65</f>
        <v>714.82899999999995</v>
      </c>
      <c r="L66" s="33">
        <f t="shared" ref="L66:U66" si="4">L64+L65</f>
        <v>0</v>
      </c>
      <c r="M66" s="33">
        <f t="shared" si="4"/>
        <v>714.82899999999995</v>
      </c>
      <c r="N66" s="33">
        <f t="shared" si="4"/>
        <v>0</v>
      </c>
      <c r="O66" s="33">
        <f t="shared" si="4"/>
        <v>0</v>
      </c>
      <c r="P66" s="33">
        <f t="shared" si="4"/>
        <v>0</v>
      </c>
      <c r="Q66" s="190">
        <f>D66/U66*12</f>
        <v>23.099865649419037</v>
      </c>
      <c r="R66" s="33">
        <f t="shared" si="4"/>
        <v>0</v>
      </c>
      <c r="S66" s="33">
        <f t="shared" si="4"/>
        <v>35.9</v>
      </c>
      <c r="T66" s="33">
        <f t="shared" si="4"/>
        <v>0</v>
      </c>
      <c r="U66" s="33">
        <f t="shared" si="4"/>
        <v>371.34190000000001</v>
      </c>
      <c r="V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</row>
    <row r="67" spans="1:256" ht="18" customHeight="1" x14ac:dyDescent="0.2">
      <c r="A67" s="89" t="s">
        <v>83</v>
      </c>
      <c r="B67" s="227" t="s">
        <v>55</v>
      </c>
      <c r="C67" s="227"/>
      <c r="D67" s="227"/>
      <c r="E67" s="227"/>
      <c r="F67" s="227"/>
      <c r="G67" s="227"/>
      <c r="H67" s="227"/>
      <c r="I67" s="227"/>
      <c r="J67" s="227"/>
      <c r="K67" s="227"/>
      <c r="L67" s="227"/>
      <c r="M67" s="227"/>
      <c r="N67" s="227"/>
      <c r="O67" s="227"/>
      <c r="P67" s="227"/>
      <c r="Q67" s="227"/>
      <c r="R67" s="227"/>
      <c r="S67" s="227"/>
      <c r="T67" s="227"/>
      <c r="U67" s="22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</row>
    <row r="68" spans="1:256" ht="56.25" customHeight="1" x14ac:dyDescent="0.2">
      <c r="A68" s="45" t="s">
        <v>85</v>
      </c>
      <c r="B68" s="53" t="s">
        <v>86</v>
      </c>
      <c r="C68" s="28">
        <v>97</v>
      </c>
      <c r="D68" s="102">
        <v>3566.58</v>
      </c>
      <c r="E68" s="97" t="s">
        <v>43</v>
      </c>
      <c r="F68" s="97" t="s">
        <v>43</v>
      </c>
      <c r="G68" s="97" t="s">
        <v>43</v>
      </c>
      <c r="H68" s="97" t="s">
        <v>43</v>
      </c>
      <c r="I68" s="97" t="s">
        <v>43</v>
      </c>
      <c r="J68" s="97" t="s">
        <v>43</v>
      </c>
      <c r="K68" s="45"/>
      <c r="L68" s="51">
        <f>D68</f>
        <v>3566.58</v>
      </c>
      <c r="M68" s="51">
        <f>D68</f>
        <v>3566.58</v>
      </c>
      <c r="N68" s="99"/>
      <c r="O68" s="45"/>
      <c r="P68" s="45"/>
      <c r="Q68" s="52">
        <f>D68/U68*12</f>
        <v>34.444235198678854</v>
      </c>
      <c r="R68" s="184"/>
      <c r="S68" s="184">
        <f>'[1]5.1 (2)'!$R$70</f>
        <v>174.9</v>
      </c>
      <c r="T68" s="184"/>
      <c r="U68" s="191">
        <f>'[1]5.1 (2)'!$X$70</f>
        <v>1242.558</v>
      </c>
      <c r="V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</row>
    <row r="69" spans="1:256" ht="13.5" customHeight="1" x14ac:dyDescent="0.2">
      <c r="A69" s="212" t="s">
        <v>87</v>
      </c>
      <c r="B69" s="212"/>
      <c r="C69" s="212"/>
      <c r="D69" s="58">
        <f>D68</f>
        <v>3566.58</v>
      </c>
      <c r="E69" s="104" t="str">
        <f>E68</f>
        <v>х </v>
      </c>
      <c r="F69" s="104" t="str">
        <f>F68</f>
        <v>х </v>
      </c>
      <c r="G69" s="33">
        <v>0</v>
      </c>
      <c r="H69" s="33">
        <v>0</v>
      </c>
      <c r="I69" s="33">
        <v>0</v>
      </c>
      <c r="J69" s="33">
        <v>0</v>
      </c>
      <c r="K69" s="45"/>
      <c r="L69" s="58">
        <f>L68</f>
        <v>3566.58</v>
      </c>
      <c r="M69" s="98">
        <f>M68</f>
        <v>3566.58</v>
      </c>
      <c r="N69" s="99"/>
      <c r="O69" s="45"/>
      <c r="P69" s="45"/>
      <c r="Q69" s="98">
        <f>Q68</f>
        <v>34.444235198678854</v>
      </c>
      <c r="R69" s="58">
        <f>R68</f>
        <v>0</v>
      </c>
      <c r="S69" s="58">
        <f>S68</f>
        <v>174.9</v>
      </c>
      <c r="T69" s="58">
        <f>T68</f>
        <v>0</v>
      </c>
      <c r="U69" s="33">
        <f>U68</f>
        <v>1242.558</v>
      </c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</row>
    <row r="70" spans="1:256" ht="15.75" customHeight="1" x14ac:dyDescent="0.2">
      <c r="A70" s="45" t="s">
        <v>88</v>
      </c>
      <c r="B70" s="228" t="s">
        <v>58</v>
      </c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</row>
    <row r="71" spans="1:256" ht="13.5" customHeight="1" x14ac:dyDescent="0.2">
      <c r="A71" s="58"/>
      <c r="B71" s="58"/>
      <c r="C71" s="58"/>
      <c r="D71" s="58"/>
      <c r="E71" s="97" t="s">
        <v>43</v>
      </c>
      <c r="F71" s="97" t="s">
        <v>43</v>
      </c>
      <c r="G71" s="97" t="s">
        <v>43</v>
      </c>
      <c r="H71" s="97" t="s">
        <v>43</v>
      </c>
      <c r="I71" s="97" t="s">
        <v>43</v>
      </c>
      <c r="J71" s="97" t="s">
        <v>43</v>
      </c>
      <c r="K71" s="58"/>
      <c r="L71" s="58"/>
      <c r="M71" s="98"/>
      <c r="N71" s="98"/>
      <c r="O71" s="58"/>
      <c r="P71" s="58"/>
      <c r="Q71" s="58"/>
      <c r="R71" s="58"/>
      <c r="S71" s="58"/>
      <c r="T71" s="58"/>
      <c r="U71" s="58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</row>
    <row r="72" spans="1:256" ht="14.25" customHeight="1" x14ac:dyDescent="0.2">
      <c r="A72" s="212" t="s">
        <v>89</v>
      </c>
      <c r="B72" s="212"/>
      <c r="C72" s="212"/>
      <c r="D72" s="45"/>
      <c r="E72" s="45" t="s">
        <v>43</v>
      </c>
      <c r="F72" s="45" t="s">
        <v>43</v>
      </c>
      <c r="G72" s="33">
        <v>0</v>
      </c>
      <c r="H72" s="33">
        <v>0</v>
      </c>
      <c r="I72" s="33">
        <v>0</v>
      </c>
      <c r="J72" s="33">
        <v>0</v>
      </c>
      <c r="K72" s="45"/>
      <c r="L72" s="45"/>
      <c r="M72" s="99"/>
      <c r="N72" s="99"/>
      <c r="O72" s="45"/>
      <c r="P72" s="45"/>
      <c r="Q72" s="45"/>
      <c r="R72" s="45"/>
      <c r="S72" s="45"/>
      <c r="T72" s="45"/>
      <c r="U72" s="45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</row>
    <row r="73" spans="1:256" ht="14.25" customHeight="1" x14ac:dyDescent="0.2">
      <c r="A73" s="105"/>
      <c r="B73" s="106"/>
      <c r="C73" s="107"/>
      <c r="D73" s="45"/>
      <c r="E73" s="45"/>
      <c r="F73" s="45"/>
      <c r="G73" s="45"/>
      <c r="H73" s="45"/>
      <c r="I73" s="45"/>
      <c r="J73" s="45"/>
      <c r="K73" s="45"/>
      <c r="L73" s="45"/>
      <c r="M73" s="99"/>
      <c r="N73" s="99"/>
      <c r="O73" s="45"/>
      <c r="P73" s="45"/>
      <c r="Q73" s="45"/>
      <c r="R73" s="45"/>
      <c r="S73" s="45"/>
      <c r="T73" s="45"/>
      <c r="U73" s="45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</row>
    <row r="74" spans="1:256" ht="15" customHeight="1" x14ac:dyDescent="0.2">
      <c r="A74" s="89" t="s">
        <v>90</v>
      </c>
      <c r="B74" s="227" t="s">
        <v>61</v>
      </c>
      <c r="C74" s="227"/>
      <c r="D74" s="227"/>
      <c r="E74" s="227"/>
      <c r="F74" s="227"/>
      <c r="G74" s="227"/>
      <c r="H74" s="227"/>
      <c r="I74" s="227"/>
      <c r="J74" s="227"/>
      <c r="K74" s="227"/>
      <c r="L74" s="227"/>
      <c r="M74" s="227"/>
      <c r="N74" s="227"/>
      <c r="O74" s="227"/>
      <c r="P74" s="227"/>
      <c r="Q74" s="227"/>
      <c r="R74" s="227"/>
      <c r="S74" s="227"/>
      <c r="T74" s="227"/>
      <c r="U74" s="227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</row>
    <row r="75" spans="1:256" ht="18" customHeight="1" x14ac:dyDescent="0.2">
      <c r="A75" s="212" t="s">
        <v>91</v>
      </c>
      <c r="B75" s="212"/>
      <c r="C75" s="212"/>
      <c r="D75" s="58"/>
      <c r="E75" s="58" t="s">
        <v>41</v>
      </c>
      <c r="F75" s="58" t="s">
        <v>41</v>
      </c>
      <c r="G75" s="33">
        <v>0</v>
      </c>
      <c r="H75" s="33">
        <v>0</v>
      </c>
      <c r="I75" s="33">
        <v>0</v>
      </c>
      <c r="J75" s="33">
        <v>0</v>
      </c>
      <c r="K75" s="58"/>
      <c r="L75" s="58"/>
      <c r="M75" s="58"/>
      <c r="N75" s="58"/>
      <c r="O75" s="58"/>
      <c r="P75" s="58"/>
      <c r="Q75" s="33"/>
      <c r="R75" s="58"/>
      <c r="S75" s="58"/>
      <c r="T75" s="58"/>
      <c r="U75" s="58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</row>
    <row r="76" spans="1:256" ht="13.5" customHeight="1" x14ac:dyDescent="0.2">
      <c r="A76" s="45" t="s">
        <v>92</v>
      </c>
      <c r="B76" s="212" t="s">
        <v>46</v>
      </c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</row>
    <row r="77" spans="1:256" ht="15" customHeight="1" x14ac:dyDescent="0.2">
      <c r="A77" s="58"/>
      <c r="B77" s="58"/>
      <c r="C77" s="58"/>
      <c r="D77" s="58"/>
      <c r="E77" s="97" t="s">
        <v>43</v>
      </c>
      <c r="F77" s="97" t="s">
        <v>43</v>
      </c>
      <c r="G77" s="97" t="s">
        <v>43</v>
      </c>
      <c r="H77" s="97" t="s">
        <v>43</v>
      </c>
      <c r="I77" s="97" t="s">
        <v>43</v>
      </c>
      <c r="J77" s="97" t="s">
        <v>43</v>
      </c>
      <c r="K77" s="58"/>
      <c r="L77" s="58"/>
      <c r="M77" s="98"/>
      <c r="N77" s="98"/>
      <c r="O77" s="58"/>
      <c r="P77" s="58"/>
      <c r="Q77" s="58"/>
      <c r="R77" s="58"/>
      <c r="S77" s="58"/>
      <c r="T77" s="58"/>
      <c r="U77" s="58"/>
      <c r="V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</row>
    <row r="78" spans="1:256" ht="13.5" customHeight="1" x14ac:dyDescent="0.2">
      <c r="A78" s="212" t="s">
        <v>93</v>
      </c>
      <c r="B78" s="212"/>
      <c r="C78" s="212"/>
      <c r="D78" s="45"/>
      <c r="E78" s="45" t="s">
        <v>43</v>
      </c>
      <c r="F78" s="96" t="s">
        <v>43</v>
      </c>
      <c r="G78" s="33">
        <v>0</v>
      </c>
      <c r="H78" s="33">
        <v>0</v>
      </c>
      <c r="I78" s="33">
        <v>0</v>
      </c>
      <c r="J78" s="33">
        <v>0</v>
      </c>
      <c r="K78" s="45"/>
      <c r="L78" s="45"/>
      <c r="M78" s="99"/>
      <c r="N78" s="99"/>
      <c r="O78" s="45"/>
      <c r="P78" s="45"/>
      <c r="Q78" s="45"/>
      <c r="R78" s="45"/>
      <c r="S78" s="45"/>
      <c r="T78" s="45"/>
      <c r="U78" s="45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</row>
    <row r="79" spans="1:256" ht="12.75" customHeight="1" x14ac:dyDescent="0.2">
      <c r="A79" s="212" t="s">
        <v>94</v>
      </c>
      <c r="B79" s="212"/>
      <c r="C79" s="212"/>
      <c r="D79" s="33">
        <f>D66+D69</f>
        <v>4281.4089999999997</v>
      </c>
      <c r="E79" s="97" t="s">
        <v>43</v>
      </c>
      <c r="F79" s="96" t="s">
        <v>43</v>
      </c>
      <c r="G79" s="33">
        <v>0</v>
      </c>
      <c r="H79" s="33">
        <v>0</v>
      </c>
      <c r="I79" s="33">
        <v>0</v>
      </c>
      <c r="J79" s="33">
        <v>0</v>
      </c>
      <c r="K79" s="33">
        <f>K66</f>
        <v>714.82899999999995</v>
      </c>
      <c r="L79" s="33">
        <f>L66+L69</f>
        <v>3566.58</v>
      </c>
      <c r="M79" s="33">
        <f>M66+M69</f>
        <v>4281.4089999999997</v>
      </c>
      <c r="N79" s="33">
        <f>N66+N69</f>
        <v>0</v>
      </c>
      <c r="O79" s="33">
        <f>O66+O69</f>
        <v>0</v>
      </c>
      <c r="P79" s="33">
        <f>P66+P69</f>
        <v>0</v>
      </c>
      <c r="Q79" s="33">
        <f>D79/U79*12</f>
        <v>31.834011514592696</v>
      </c>
      <c r="R79" s="33">
        <f>R66+R69</f>
        <v>0</v>
      </c>
      <c r="S79" s="33">
        <f>S66+S69</f>
        <v>210.8</v>
      </c>
      <c r="T79" s="33">
        <f>T66+T69</f>
        <v>0</v>
      </c>
      <c r="U79" s="33">
        <f>U66+U69</f>
        <v>1613.8998999999999</v>
      </c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</row>
    <row r="80" spans="1:256" ht="14.25" customHeight="1" x14ac:dyDescent="0.2">
      <c r="A80" s="225" t="s">
        <v>95</v>
      </c>
      <c r="B80" s="225"/>
      <c r="C80" s="225"/>
      <c r="D80" s="33">
        <f>D79</f>
        <v>4281.4089999999997</v>
      </c>
      <c r="E80" s="97" t="s">
        <v>43</v>
      </c>
      <c r="F80" s="97" t="s">
        <v>43</v>
      </c>
      <c r="G80" s="33">
        <v>0</v>
      </c>
      <c r="H80" s="33">
        <v>0</v>
      </c>
      <c r="I80" s="33">
        <v>0</v>
      </c>
      <c r="J80" s="33">
        <v>0</v>
      </c>
      <c r="K80" s="33">
        <f>K79</f>
        <v>714.82899999999995</v>
      </c>
      <c r="L80" s="33">
        <f>L79</f>
        <v>3566.58</v>
      </c>
      <c r="M80" s="33">
        <f>M79</f>
        <v>4281.4089999999997</v>
      </c>
      <c r="N80" s="33">
        <f>N75+N54</f>
        <v>0</v>
      </c>
      <c r="O80" s="33" t="e">
        <f>O75+O54</f>
        <v>#VALUE!</v>
      </c>
      <c r="P80" s="33">
        <f>P75+P54</f>
        <v>0</v>
      </c>
      <c r="Q80" s="33">
        <f>Q79</f>
        <v>31.834011514592696</v>
      </c>
      <c r="R80" s="33" t="s">
        <v>41</v>
      </c>
      <c r="S80" s="33">
        <f>S79</f>
        <v>210.8</v>
      </c>
      <c r="T80" s="33">
        <f>T79</f>
        <v>0</v>
      </c>
      <c r="U80" s="33">
        <f>U79</f>
        <v>1613.8998999999999</v>
      </c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</row>
    <row r="81" spans="1:256" ht="15.75" customHeight="1" x14ac:dyDescent="0.2">
      <c r="A81" s="58" t="s">
        <v>96</v>
      </c>
      <c r="B81" s="225" t="s">
        <v>97</v>
      </c>
      <c r="C81" s="225"/>
      <c r="D81" s="225"/>
      <c r="E81" s="225"/>
      <c r="F81" s="225"/>
      <c r="G81" s="225"/>
      <c r="H81" s="225"/>
      <c r="I81" s="225"/>
      <c r="J81" s="225"/>
      <c r="K81" s="225"/>
      <c r="L81" s="225"/>
      <c r="M81" s="225"/>
      <c r="N81" s="225"/>
      <c r="O81" s="225"/>
      <c r="P81" s="225"/>
      <c r="Q81" s="225"/>
      <c r="R81" s="225"/>
      <c r="S81" s="225"/>
      <c r="T81" s="225"/>
      <c r="U81" s="225"/>
      <c r="V81"/>
      <c r="W81" s="108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</row>
    <row r="82" spans="1:256" ht="15.75" customHeight="1" x14ac:dyDescent="0.2">
      <c r="A82" s="94" t="s">
        <v>98</v>
      </c>
      <c r="B82" s="225" t="s">
        <v>151</v>
      </c>
      <c r="C82" s="225"/>
      <c r="D82" s="225"/>
      <c r="E82" s="225"/>
      <c r="F82" s="225"/>
      <c r="G82" s="225"/>
      <c r="H82" s="225"/>
      <c r="I82" s="225"/>
      <c r="J82" s="225"/>
      <c r="K82" s="225"/>
      <c r="L82" s="225"/>
      <c r="M82" s="225"/>
      <c r="N82" s="225"/>
      <c r="O82" s="225"/>
      <c r="P82" s="225"/>
      <c r="Q82" s="225"/>
      <c r="R82" s="225"/>
      <c r="S82" s="225"/>
      <c r="T82" s="225"/>
      <c r="U82" s="225"/>
      <c r="V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</row>
    <row r="83" spans="1:256" ht="16.149999999999999" customHeight="1" x14ac:dyDescent="0.2">
      <c r="A83" s="95" t="s">
        <v>100</v>
      </c>
      <c r="B83" s="227" t="s">
        <v>39</v>
      </c>
      <c r="C83" s="227"/>
      <c r="D83" s="227"/>
      <c r="E83" s="227"/>
      <c r="F83" s="227"/>
      <c r="G83" s="227"/>
      <c r="H83" s="227"/>
      <c r="I83" s="227"/>
      <c r="J83" s="227"/>
      <c r="K83" s="227"/>
      <c r="L83" s="227"/>
      <c r="M83" s="227"/>
      <c r="N83" s="227"/>
      <c r="O83" s="227"/>
      <c r="P83" s="227"/>
      <c r="Q83" s="227"/>
      <c r="R83" s="227"/>
      <c r="S83" s="227"/>
      <c r="T83" s="227"/>
      <c r="U83" s="227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</row>
    <row r="84" spans="1:256" ht="15" customHeight="1" x14ac:dyDescent="0.2">
      <c r="A84" s="58"/>
      <c r="B84" s="58"/>
      <c r="C84" s="58"/>
      <c r="D84" s="58"/>
      <c r="E84" s="97" t="s">
        <v>43</v>
      </c>
      <c r="F84" s="97" t="s">
        <v>43</v>
      </c>
      <c r="G84" s="97" t="s">
        <v>43</v>
      </c>
      <c r="H84" s="97" t="s">
        <v>43</v>
      </c>
      <c r="I84" s="97" t="s">
        <v>43</v>
      </c>
      <c r="J84" s="97" t="s">
        <v>43</v>
      </c>
      <c r="K84" s="58"/>
      <c r="L84" s="58"/>
      <c r="M84" s="98"/>
      <c r="N84" s="98"/>
      <c r="O84" s="58"/>
      <c r="P84" s="58"/>
      <c r="Q84" s="58"/>
      <c r="R84" s="58"/>
      <c r="S84" s="58"/>
      <c r="T84" s="58"/>
      <c r="U84" s="58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</row>
    <row r="85" spans="1:256" ht="14.25" customHeight="1" x14ac:dyDescent="0.2">
      <c r="A85" s="212" t="s">
        <v>101</v>
      </c>
      <c r="B85" s="212"/>
      <c r="C85" s="212"/>
      <c r="D85" s="45"/>
      <c r="E85" s="45" t="s">
        <v>43</v>
      </c>
      <c r="F85" s="96" t="s">
        <v>43</v>
      </c>
      <c r="G85" s="33">
        <v>0</v>
      </c>
      <c r="H85" s="33">
        <v>0</v>
      </c>
      <c r="I85" s="33">
        <v>0</v>
      </c>
      <c r="J85" s="33">
        <v>0</v>
      </c>
      <c r="K85" s="45"/>
      <c r="L85" s="45"/>
      <c r="M85" s="99"/>
      <c r="N85" s="99"/>
      <c r="O85" s="45"/>
      <c r="P85" s="45"/>
      <c r="Q85" s="45"/>
      <c r="R85" s="45"/>
      <c r="S85" s="45"/>
      <c r="T85" s="45"/>
      <c r="U85" s="4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</row>
    <row r="86" spans="1:256" ht="15.75" customHeight="1" x14ac:dyDescent="0.2">
      <c r="A86" s="45" t="s">
        <v>102</v>
      </c>
      <c r="B86" s="227" t="s">
        <v>55</v>
      </c>
      <c r="C86" s="227"/>
      <c r="D86" s="227"/>
      <c r="E86" s="227"/>
      <c r="F86" s="227"/>
      <c r="G86" s="227"/>
      <c r="H86" s="227"/>
      <c r="I86" s="227"/>
      <c r="J86" s="227"/>
      <c r="K86" s="227"/>
      <c r="L86" s="227"/>
      <c r="M86" s="227"/>
      <c r="N86" s="227"/>
      <c r="O86" s="227"/>
      <c r="P86" s="227"/>
      <c r="Q86" s="227"/>
      <c r="R86" s="227"/>
      <c r="S86" s="227"/>
      <c r="T86" s="227"/>
      <c r="U86" s="227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</row>
    <row r="87" spans="1:256" ht="15.75" customHeight="1" x14ac:dyDescent="0.2">
      <c r="A87" s="45"/>
      <c r="B87" s="61"/>
      <c r="C87" s="28"/>
      <c r="D87" s="28"/>
      <c r="E87" s="97" t="s">
        <v>43</v>
      </c>
      <c r="F87" s="97" t="s">
        <v>43</v>
      </c>
      <c r="G87" s="97" t="s">
        <v>43</v>
      </c>
      <c r="H87" s="97" t="s">
        <v>43</v>
      </c>
      <c r="I87" s="97" t="s">
        <v>43</v>
      </c>
      <c r="J87" s="97" t="s">
        <v>43</v>
      </c>
      <c r="K87" s="45"/>
      <c r="L87" s="45"/>
      <c r="M87" s="99"/>
      <c r="N87" s="98"/>
      <c r="O87" s="58"/>
      <c r="P87" s="58"/>
      <c r="Q87" s="45"/>
      <c r="R87" s="45"/>
      <c r="S87" s="45"/>
      <c r="T87" s="58"/>
      <c r="U87" s="103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</row>
    <row r="88" spans="1:256" ht="12.75" customHeight="1" x14ac:dyDescent="0.2">
      <c r="A88" s="212" t="s">
        <v>103</v>
      </c>
      <c r="B88" s="212"/>
      <c r="C88" s="212"/>
      <c r="D88" s="58">
        <f>D87:E87</f>
        <v>0</v>
      </c>
      <c r="E88" s="45" t="s">
        <v>43</v>
      </c>
      <c r="F88" s="96" t="s">
        <v>43</v>
      </c>
      <c r="G88" s="33">
        <v>0</v>
      </c>
      <c r="H88" s="33">
        <v>0</v>
      </c>
      <c r="I88" s="33">
        <v>0</v>
      </c>
      <c r="J88" s="33">
        <v>0</v>
      </c>
      <c r="K88" s="58">
        <f>K87:L87</f>
        <v>0</v>
      </c>
      <c r="L88" s="58">
        <f>L87:M87</f>
        <v>0</v>
      </c>
      <c r="M88" s="98">
        <f>M87:P87</f>
        <v>0</v>
      </c>
      <c r="N88" s="99"/>
      <c r="O88" s="45"/>
      <c r="P88" s="45"/>
      <c r="Q88" s="58">
        <f>Q87:R87</f>
        <v>0</v>
      </c>
      <c r="R88" s="58"/>
      <c r="S88" s="58">
        <f>S87:T87</f>
        <v>0</v>
      </c>
      <c r="T88" s="58"/>
      <c r="U88" s="101">
        <f>U87</f>
        <v>0</v>
      </c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</row>
    <row r="89" spans="1:256" ht="16.5" customHeight="1" x14ac:dyDescent="0.2">
      <c r="A89" s="94" t="s">
        <v>104</v>
      </c>
      <c r="B89" s="212" t="s">
        <v>46</v>
      </c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</row>
    <row r="90" spans="1:256" ht="12" customHeight="1" x14ac:dyDescent="0.2">
      <c r="A90" s="58"/>
      <c r="B90" s="58"/>
      <c r="C90" s="58"/>
      <c r="D90" s="58"/>
      <c r="E90" s="97" t="s">
        <v>43</v>
      </c>
      <c r="F90" s="97" t="s">
        <v>43</v>
      </c>
      <c r="G90" s="97" t="s">
        <v>43</v>
      </c>
      <c r="H90" s="97" t="s">
        <v>43</v>
      </c>
      <c r="I90" s="97" t="s">
        <v>43</v>
      </c>
      <c r="J90" s="97" t="s">
        <v>43</v>
      </c>
      <c r="K90" s="58"/>
      <c r="L90" s="58"/>
      <c r="M90" s="98"/>
      <c r="N90" s="98"/>
      <c r="O90" s="58"/>
      <c r="P90" s="58"/>
      <c r="Q90" s="58"/>
      <c r="R90" s="58"/>
      <c r="S90" s="58"/>
      <c r="T90" s="58"/>
      <c r="U90" s="58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</row>
    <row r="91" spans="1:256" ht="11.25" customHeight="1" x14ac:dyDescent="0.2">
      <c r="A91" s="212" t="s">
        <v>105</v>
      </c>
      <c r="B91" s="212"/>
      <c r="C91" s="212"/>
      <c r="D91" s="45"/>
      <c r="E91" s="45" t="s">
        <v>41</v>
      </c>
      <c r="F91" s="96" t="s">
        <v>43</v>
      </c>
      <c r="G91" s="33">
        <v>0</v>
      </c>
      <c r="H91" s="33">
        <v>0</v>
      </c>
      <c r="I91" s="33">
        <v>0</v>
      </c>
      <c r="J91" s="33">
        <v>0</v>
      </c>
      <c r="K91" s="45"/>
      <c r="L91" s="45"/>
      <c r="M91" s="99"/>
      <c r="N91" s="99"/>
      <c r="O91" s="45"/>
      <c r="P91" s="45"/>
      <c r="Q91" s="45"/>
      <c r="R91" s="45"/>
      <c r="S91" s="45"/>
      <c r="T91" s="45"/>
      <c r="U91" s="45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</row>
    <row r="92" spans="1:256" ht="12.75" customHeight="1" x14ac:dyDescent="0.2">
      <c r="A92" s="212" t="s">
        <v>106</v>
      </c>
      <c r="B92" s="212"/>
      <c r="C92" s="212"/>
      <c r="D92" s="58">
        <f>D88:E88</f>
        <v>0</v>
      </c>
      <c r="E92" s="58" t="s">
        <v>41</v>
      </c>
      <c r="F92" s="96" t="s">
        <v>43</v>
      </c>
      <c r="G92" s="33">
        <v>0</v>
      </c>
      <c r="H92" s="33">
        <v>0</v>
      </c>
      <c r="I92" s="33">
        <v>0</v>
      </c>
      <c r="J92" s="33">
        <v>0</v>
      </c>
      <c r="K92" s="45"/>
      <c r="L92" s="58">
        <f>L88:M88</f>
        <v>0</v>
      </c>
      <c r="M92" s="98">
        <f>M88:N88</f>
        <v>0</v>
      </c>
      <c r="N92" s="99"/>
      <c r="O92" s="45"/>
      <c r="P92" s="45"/>
      <c r="Q92" s="58">
        <f>Q88:R88</f>
        <v>0</v>
      </c>
      <c r="R92" s="58"/>
      <c r="S92" s="58">
        <f>S88:T88</f>
        <v>0</v>
      </c>
      <c r="T92" s="58"/>
      <c r="U92" s="58">
        <f>U88</f>
        <v>0</v>
      </c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</row>
    <row r="93" spans="1:256" ht="18.75" customHeight="1" x14ac:dyDescent="0.2">
      <c r="A93" s="94" t="s">
        <v>107</v>
      </c>
      <c r="B93" s="228" t="s">
        <v>50</v>
      </c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</row>
    <row r="94" spans="1:256" ht="17.25" customHeight="1" x14ac:dyDescent="0.2">
      <c r="A94" s="100" t="s">
        <v>108</v>
      </c>
      <c r="B94" s="227" t="s">
        <v>39</v>
      </c>
      <c r="C94" s="227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7"/>
      <c r="P94" s="227"/>
      <c r="Q94" s="227"/>
      <c r="R94" s="227"/>
      <c r="S94" s="227"/>
      <c r="T94" s="227"/>
      <c r="U94" s="227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</row>
    <row r="95" spans="1:256" ht="12.75" customHeight="1" x14ac:dyDescent="0.2">
      <c r="A95" s="58"/>
      <c r="B95" s="58"/>
      <c r="C95" s="58"/>
      <c r="D95" s="58"/>
      <c r="E95" s="97" t="s">
        <v>43</v>
      </c>
      <c r="F95" s="97" t="s">
        <v>43</v>
      </c>
      <c r="G95" s="97" t="s">
        <v>43</v>
      </c>
      <c r="H95" s="97" t="s">
        <v>43</v>
      </c>
      <c r="I95" s="97" t="s">
        <v>43</v>
      </c>
      <c r="J95" s="97" t="s">
        <v>43</v>
      </c>
      <c r="K95" s="58"/>
      <c r="L95" s="58"/>
      <c r="M95" s="98"/>
      <c r="N95" s="98"/>
      <c r="O95" s="58"/>
      <c r="P95" s="58"/>
      <c r="Q95" s="58"/>
      <c r="R95" s="58"/>
      <c r="S95" s="58"/>
      <c r="T95" s="58"/>
      <c r="U95" s="58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</row>
    <row r="96" spans="1:256" ht="14.25" customHeight="1" x14ac:dyDescent="0.2">
      <c r="A96" s="212" t="s">
        <v>109</v>
      </c>
      <c r="B96" s="212"/>
      <c r="C96" s="212"/>
      <c r="D96" s="45"/>
      <c r="E96" s="45" t="s">
        <v>41</v>
      </c>
      <c r="F96" s="96" t="s">
        <v>43</v>
      </c>
      <c r="G96" s="33">
        <v>0</v>
      </c>
      <c r="H96" s="33">
        <v>0</v>
      </c>
      <c r="I96" s="33">
        <v>0</v>
      </c>
      <c r="J96" s="33">
        <v>0</v>
      </c>
      <c r="K96" s="45"/>
      <c r="L96" s="45"/>
      <c r="M96" s="99"/>
      <c r="N96" s="99"/>
      <c r="O96" s="45"/>
      <c r="P96" s="45"/>
      <c r="Q96" s="45"/>
      <c r="R96" s="45"/>
      <c r="S96" s="45"/>
      <c r="T96" s="45"/>
      <c r="U96" s="45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</row>
    <row r="97" spans="1:256" ht="18" customHeight="1" x14ac:dyDescent="0.2">
      <c r="A97" s="89" t="s">
        <v>110</v>
      </c>
      <c r="B97" s="227" t="s">
        <v>55</v>
      </c>
      <c r="C97" s="227"/>
      <c r="D97" s="227"/>
      <c r="E97" s="227"/>
      <c r="F97" s="227"/>
      <c r="G97" s="227"/>
      <c r="H97" s="227"/>
      <c r="I97" s="227"/>
      <c r="J97" s="227"/>
      <c r="K97" s="227"/>
      <c r="L97" s="227"/>
      <c r="M97" s="227"/>
      <c r="N97" s="227"/>
      <c r="O97" s="227"/>
      <c r="P97" s="227"/>
      <c r="Q97" s="227"/>
      <c r="R97" s="227"/>
      <c r="S97" s="227"/>
      <c r="T97" s="227"/>
      <c r="U97" s="22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</row>
    <row r="98" spans="1:256" ht="14.25" customHeight="1" x14ac:dyDescent="0.2">
      <c r="A98" s="58"/>
      <c r="B98" s="58"/>
      <c r="C98" s="58"/>
      <c r="D98" s="58"/>
      <c r="E98" s="97" t="s">
        <v>43</v>
      </c>
      <c r="F98" s="97" t="s">
        <v>43</v>
      </c>
      <c r="G98" s="97" t="s">
        <v>43</v>
      </c>
      <c r="H98" s="97" t="s">
        <v>43</v>
      </c>
      <c r="I98" s="97" t="s">
        <v>43</v>
      </c>
      <c r="J98" s="97" t="s">
        <v>43</v>
      </c>
      <c r="K98" s="58"/>
      <c r="L98" s="58"/>
      <c r="M98" s="98"/>
      <c r="N98" s="98"/>
      <c r="O98" s="58"/>
      <c r="P98" s="58"/>
      <c r="Q98" s="58"/>
      <c r="R98" s="58"/>
      <c r="S98" s="58"/>
      <c r="T98" s="58"/>
      <c r="U98" s="5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  <c r="IQ98"/>
      <c r="IR98"/>
      <c r="IS98"/>
      <c r="IT98"/>
      <c r="IU98"/>
      <c r="IV98"/>
    </row>
    <row r="99" spans="1:256" ht="15.75" customHeight="1" x14ac:dyDescent="0.2">
      <c r="A99" s="212" t="s">
        <v>111</v>
      </c>
      <c r="B99" s="212"/>
      <c r="C99" s="212"/>
      <c r="D99" s="45"/>
      <c r="E99" s="45" t="s">
        <v>41</v>
      </c>
      <c r="F99" s="96" t="s">
        <v>43</v>
      </c>
      <c r="G99" s="33">
        <v>0</v>
      </c>
      <c r="H99" s="33">
        <v>0</v>
      </c>
      <c r="I99" s="33">
        <v>0</v>
      </c>
      <c r="J99" s="33">
        <v>0</v>
      </c>
      <c r="K99" s="45"/>
      <c r="L99" s="45"/>
      <c r="M99" s="99"/>
      <c r="N99" s="99"/>
      <c r="O99" s="45"/>
      <c r="P99" s="45"/>
      <c r="Q99" s="45"/>
      <c r="R99" s="45"/>
      <c r="S99" s="45"/>
      <c r="T99" s="45"/>
      <c r="U99" s="45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</row>
    <row r="100" spans="1:256" ht="17.25" customHeight="1" x14ac:dyDescent="0.2">
      <c r="A100" s="45" t="s">
        <v>112</v>
      </c>
      <c r="B100" s="227" t="s">
        <v>58</v>
      </c>
      <c r="C100" s="227"/>
      <c r="D100" s="227"/>
      <c r="E100" s="227"/>
      <c r="F100" s="227"/>
      <c r="G100" s="227"/>
      <c r="H100" s="227"/>
      <c r="I100" s="227"/>
      <c r="J100" s="227"/>
      <c r="K100" s="227"/>
      <c r="L100" s="227"/>
      <c r="M100" s="227"/>
      <c r="N100" s="227"/>
      <c r="O100" s="227"/>
      <c r="P100" s="227"/>
      <c r="Q100" s="227"/>
      <c r="R100" s="227"/>
      <c r="S100" s="227"/>
      <c r="T100" s="227"/>
      <c r="U100" s="227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</row>
    <row r="101" spans="1:256" ht="13.5" customHeight="1" x14ac:dyDescent="0.2">
      <c r="A101" s="58"/>
      <c r="B101" s="58"/>
      <c r="C101" s="58"/>
      <c r="D101" s="58"/>
      <c r="E101" s="97" t="s">
        <v>43</v>
      </c>
      <c r="F101" s="97" t="s">
        <v>43</v>
      </c>
      <c r="G101" s="97" t="s">
        <v>43</v>
      </c>
      <c r="H101" s="97" t="s">
        <v>43</v>
      </c>
      <c r="I101" s="97" t="s">
        <v>43</v>
      </c>
      <c r="J101" s="97" t="s">
        <v>43</v>
      </c>
      <c r="K101" s="58"/>
      <c r="L101" s="58"/>
      <c r="M101" s="98"/>
      <c r="N101" s="98"/>
      <c r="O101" s="58"/>
      <c r="P101" s="58"/>
      <c r="Q101" s="58"/>
      <c r="R101" s="58"/>
      <c r="S101" s="58"/>
      <c r="T101" s="58"/>
      <c r="U101" s="58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</row>
    <row r="102" spans="1:256" ht="15" customHeight="1" x14ac:dyDescent="0.2">
      <c r="A102" s="212" t="s">
        <v>113</v>
      </c>
      <c r="B102" s="212"/>
      <c r="C102" s="212"/>
      <c r="D102" s="45"/>
      <c r="E102" s="45" t="s">
        <v>41</v>
      </c>
      <c r="F102" s="96" t="s">
        <v>43</v>
      </c>
      <c r="G102" s="33">
        <v>0</v>
      </c>
      <c r="H102" s="33">
        <v>0</v>
      </c>
      <c r="I102" s="33">
        <v>0</v>
      </c>
      <c r="J102" s="33">
        <v>0</v>
      </c>
      <c r="K102" s="45"/>
      <c r="L102" s="45"/>
      <c r="M102" s="99"/>
      <c r="N102" s="99"/>
      <c r="O102" s="45"/>
      <c r="P102" s="45"/>
      <c r="Q102" s="45"/>
      <c r="R102" s="45"/>
      <c r="S102" s="45"/>
      <c r="T102" s="45"/>
      <c r="U102" s="45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</row>
    <row r="103" spans="1:256" ht="18" customHeight="1" x14ac:dyDescent="0.2">
      <c r="A103" s="89" t="s">
        <v>114</v>
      </c>
      <c r="B103" s="227" t="s">
        <v>61</v>
      </c>
      <c r="C103" s="227"/>
      <c r="D103" s="227"/>
      <c r="E103" s="227"/>
      <c r="F103" s="227"/>
      <c r="G103" s="227"/>
      <c r="H103" s="227"/>
      <c r="I103" s="227"/>
      <c r="J103" s="227"/>
      <c r="K103" s="227"/>
      <c r="L103" s="227"/>
      <c r="M103" s="227"/>
      <c r="N103" s="227"/>
      <c r="O103" s="227"/>
      <c r="P103" s="227"/>
      <c r="Q103" s="227"/>
      <c r="R103" s="227"/>
      <c r="S103" s="227"/>
      <c r="T103" s="227"/>
      <c r="U103" s="227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</row>
    <row r="104" spans="1:256" ht="15" customHeight="1" x14ac:dyDescent="0.2">
      <c r="A104" s="58"/>
      <c r="B104" s="58"/>
      <c r="C104" s="58"/>
      <c r="D104" s="58"/>
      <c r="E104" s="97" t="s">
        <v>43</v>
      </c>
      <c r="F104" s="97" t="s">
        <v>43</v>
      </c>
      <c r="G104" s="97" t="s">
        <v>43</v>
      </c>
      <c r="H104" s="97" t="s">
        <v>43</v>
      </c>
      <c r="I104" s="97" t="s">
        <v>43</v>
      </c>
      <c r="J104" s="97" t="s">
        <v>43</v>
      </c>
      <c r="K104" s="58"/>
      <c r="L104" s="58"/>
      <c r="M104" s="98"/>
      <c r="N104" s="98"/>
      <c r="O104" s="58"/>
      <c r="P104" s="58"/>
      <c r="Q104" s="58"/>
      <c r="R104" s="58"/>
      <c r="S104" s="58"/>
      <c r="T104" s="58"/>
      <c r="U104" s="58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</row>
    <row r="105" spans="1:256" ht="14.25" customHeight="1" x14ac:dyDescent="0.2">
      <c r="A105" s="212" t="s">
        <v>152</v>
      </c>
      <c r="B105" s="212"/>
      <c r="C105" s="212"/>
      <c r="D105" s="45"/>
      <c r="E105" s="45" t="s">
        <v>43</v>
      </c>
      <c r="F105" s="45" t="s">
        <v>43</v>
      </c>
      <c r="G105" s="33">
        <v>0</v>
      </c>
      <c r="H105" s="33">
        <v>0</v>
      </c>
      <c r="I105" s="33">
        <v>0</v>
      </c>
      <c r="J105" s="33">
        <v>0</v>
      </c>
      <c r="K105" s="45"/>
      <c r="L105" s="45"/>
      <c r="M105" s="99"/>
      <c r="N105" s="99"/>
      <c r="O105" s="45"/>
      <c r="P105" s="45"/>
      <c r="Q105" s="45"/>
      <c r="R105" s="45"/>
      <c r="S105" s="45"/>
      <c r="T105" s="45"/>
      <c r="U105" s="4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</row>
    <row r="106" spans="1:256" ht="16.5" customHeight="1" x14ac:dyDescent="0.2">
      <c r="A106" s="95" t="s">
        <v>116</v>
      </c>
      <c r="B106" s="212" t="s">
        <v>46</v>
      </c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</row>
    <row r="107" spans="1:256" ht="14.25" customHeight="1" x14ac:dyDescent="0.2">
      <c r="A107" s="58"/>
      <c r="B107" s="58"/>
      <c r="C107" s="58"/>
      <c r="D107" s="58"/>
      <c r="E107" s="97" t="s">
        <v>43</v>
      </c>
      <c r="F107" s="97" t="s">
        <v>43</v>
      </c>
      <c r="G107" s="97" t="s">
        <v>43</v>
      </c>
      <c r="H107" s="97" t="s">
        <v>43</v>
      </c>
      <c r="I107" s="97" t="s">
        <v>43</v>
      </c>
      <c r="J107" s="97" t="s">
        <v>43</v>
      </c>
      <c r="K107" s="58"/>
      <c r="L107" s="58"/>
      <c r="M107" s="98"/>
      <c r="N107" s="98"/>
      <c r="O107" s="58"/>
      <c r="P107" s="58"/>
      <c r="Q107" s="58"/>
      <c r="R107" s="58"/>
      <c r="S107" s="58"/>
      <c r="T107" s="58"/>
      <c r="U107" s="58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</row>
    <row r="108" spans="1:256" ht="15.75" customHeight="1" x14ac:dyDescent="0.2">
      <c r="A108" s="212" t="s">
        <v>117</v>
      </c>
      <c r="B108" s="212"/>
      <c r="C108" s="212"/>
      <c r="D108" s="45"/>
      <c r="E108" s="45" t="s">
        <v>43</v>
      </c>
      <c r="F108" s="45" t="s">
        <v>43</v>
      </c>
      <c r="G108" s="33">
        <v>0</v>
      </c>
      <c r="H108" s="33">
        <v>0</v>
      </c>
      <c r="I108" s="33">
        <v>0</v>
      </c>
      <c r="J108" s="33">
        <v>0</v>
      </c>
      <c r="K108" s="45"/>
      <c r="L108" s="45"/>
      <c r="M108" s="99"/>
      <c r="N108" s="99"/>
      <c r="O108" s="45"/>
      <c r="P108" s="45"/>
      <c r="Q108" s="45"/>
      <c r="R108" s="45"/>
      <c r="S108" s="45"/>
      <c r="T108" s="45"/>
      <c r="U108" s="45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</row>
    <row r="109" spans="1:256" ht="15.75" customHeight="1" x14ac:dyDescent="0.2">
      <c r="A109" s="212" t="s">
        <v>118</v>
      </c>
      <c r="B109" s="212"/>
      <c r="C109" s="212"/>
      <c r="D109" s="45"/>
      <c r="E109" s="45" t="s">
        <v>43</v>
      </c>
      <c r="F109" s="45" t="s">
        <v>43</v>
      </c>
      <c r="G109" s="33">
        <v>0</v>
      </c>
      <c r="H109" s="33">
        <v>0</v>
      </c>
      <c r="I109" s="33">
        <v>0</v>
      </c>
      <c r="J109" s="33">
        <v>0</v>
      </c>
      <c r="K109" s="45"/>
      <c r="L109" s="45"/>
      <c r="M109" s="99"/>
      <c r="N109" s="99"/>
      <c r="O109" s="45"/>
      <c r="P109" s="45"/>
      <c r="Q109" s="45"/>
      <c r="R109" s="45"/>
      <c r="S109" s="45"/>
      <c r="T109" s="45"/>
      <c r="U109" s="45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</row>
    <row r="110" spans="1:256" ht="14.25" customHeight="1" x14ac:dyDescent="0.2">
      <c r="A110" s="225" t="s">
        <v>119</v>
      </c>
      <c r="B110" s="225"/>
      <c r="C110" s="225"/>
      <c r="D110" s="58">
        <f>D92:E92</f>
        <v>0</v>
      </c>
      <c r="E110" s="45" t="s">
        <v>43</v>
      </c>
      <c r="F110" s="45" t="s">
        <v>41</v>
      </c>
      <c r="G110" s="33">
        <v>0</v>
      </c>
      <c r="H110" s="33">
        <v>0</v>
      </c>
      <c r="I110" s="33">
        <v>0</v>
      </c>
      <c r="J110" s="33">
        <v>0</v>
      </c>
      <c r="K110" s="58">
        <f>K88:L88</f>
        <v>0</v>
      </c>
      <c r="L110" s="58">
        <v>0</v>
      </c>
      <c r="M110" s="98">
        <f>M88:N88</f>
        <v>0</v>
      </c>
      <c r="N110" s="98"/>
      <c r="O110" s="58"/>
      <c r="P110" s="58"/>
      <c r="Q110" s="58">
        <f>Q88:R88</f>
        <v>0</v>
      </c>
      <c r="R110" s="58"/>
      <c r="S110" s="58">
        <f>S88:T88</f>
        <v>0</v>
      </c>
      <c r="T110" s="58"/>
      <c r="U110" s="58">
        <f>U92</f>
        <v>0</v>
      </c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</row>
    <row r="111" spans="1:256" ht="24.75" customHeight="1" x14ac:dyDescent="0.2">
      <c r="A111" s="231" t="s">
        <v>120</v>
      </c>
      <c r="B111" s="231"/>
      <c r="C111" s="231"/>
      <c r="D111" s="109">
        <f>D80+D49+D110</f>
        <v>6875.7921633333335</v>
      </c>
      <c r="E111" s="43">
        <f>2161.324*2</f>
        <v>4322.6480000000001</v>
      </c>
      <c r="F111" s="43">
        <f>D111-E111</f>
        <v>2553.1441633333334</v>
      </c>
      <c r="G111" s="33">
        <v>0</v>
      </c>
      <c r="H111" s="33">
        <v>0</v>
      </c>
      <c r="I111" s="33">
        <v>0</v>
      </c>
      <c r="J111" s="33">
        <v>0</v>
      </c>
      <c r="K111" s="109">
        <f>K80+K49+K88</f>
        <v>3309.2121633333336</v>
      </c>
      <c r="L111" s="109">
        <f>L80+L49+L110</f>
        <v>3566.58</v>
      </c>
      <c r="M111" s="109">
        <f>M80+M49+M110:N110</f>
        <v>6875.7921633333335</v>
      </c>
      <c r="N111" s="109">
        <f>N80+N49</f>
        <v>0</v>
      </c>
      <c r="O111" s="109" t="e">
        <f>O80+O49</f>
        <v>#VALUE!</v>
      </c>
      <c r="P111" s="109">
        <f>P80+P49</f>
        <v>0</v>
      </c>
      <c r="Q111" s="109">
        <f>D111/U111*12</f>
        <v>12.816158016465842</v>
      </c>
      <c r="R111" s="109"/>
      <c r="S111" s="109">
        <f>S80+S49+S110</f>
        <v>598.59999999999991</v>
      </c>
      <c r="T111" s="109">
        <f>T80+T49+T110</f>
        <v>0</v>
      </c>
      <c r="U111" s="109">
        <f>U80+U49+U110</f>
        <v>6437.9282663333342</v>
      </c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</row>
    <row r="112" spans="1:256" ht="17.25" customHeight="1" x14ac:dyDescent="0.2">
      <c r="A112" s="232" t="s">
        <v>153</v>
      </c>
      <c r="B112" s="232"/>
      <c r="C112" s="232"/>
      <c r="D112" s="232"/>
      <c r="E112" s="232"/>
      <c r="F112" s="232"/>
      <c r="G112" s="232"/>
      <c r="H112" s="66"/>
      <c r="I112" s="66"/>
      <c r="J112" s="66"/>
      <c r="K112" s="66"/>
      <c r="L112" s="66"/>
      <c r="M112" s="110"/>
      <c r="N112" s="110"/>
      <c r="O112" s="66"/>
      <c r="P112" s="66"/>
      <c r="Q112" s="66"/>
      <c r="R112" s="66"/>
      <c r="S112" s="66"/>
      <c r="T112" s="66"/>
      <c r="U112" s="66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</row>
    <row r="113" spans="1:256" ht="17.25" customHeight="1" x14ac:dyDescent="0.2">
      <c r="A113" s="111"/>
      <c r="B113" s="112" t="s">
        <v>154</v>
      </c>
      <c r="C113" s="111"/>
      <c r="D113" s="111"/>
      <c r="E113" s="111"/>
      <c r="F113" s="111"/>
      <c r="G113" s="111"/>
      <c r="H113" s="66"/>
      <c r="I113" s="66"/>
      <c r="J113" s="66"/>
      <c r="K113" s="66"/>
      <c r="L113" s="66"/>
      <c r="M113" s="110"/>
      <c r="N113" s="110"/>
      <c r="O113" s="66"/>
      <c r="P113" s="66"/>
      <c r="Q113" s="66"/>
      <c r="R113" s="66"/>
      <c r="S113" s="66"/>
      <c r="T113" s="66"/>
      <c r="U113" s="66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</row>
    <row r="114" spans="1:256" ht="17.25" customHeight="1" x14ac:dyDescent="0.2">
      <c r="A114" s="111"/>
      <c r="B114" s="112" t="s">
        <v>155</v>
      </c>
      <c r="C114" s="111"/>
      <c r="D114" s="111"/>
      <c r="E114" s="111"/>
      <c r="F114" s="111"/>
      <c r="G114" s="111"/>
      <c r="H114" s="66"/>
      <c r="I114" s="66"/>
      <c r="J114" s="66"/>
      <c r="K114" s="66"/>
      <c r="L114" s="113"/>
      <c r="M114" s="110"/>
      <c r="N114" s="114"/>
      <c r="O114" s="66"/>
      <c r="P114" s="66"/>
      <c r="Q114" s="66"/>
      <c r="R114" s="66"/>
      <c r="S114" s="66"/>
      <c r="T114" s="66"/>
      <c r="U114" s="66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</row>
    <row r="115" spans="1:256" ht="17.25" customHeight="1" x14ac:dyDescent="0.2">
      <c r="A115" s="111"/>
      <c r="B115" s="112" t="s">
        <v>124</v>
      </c>
      <c r="C115" s="111"/>
      <c r="D115" s="111"/>
      <c r="E115" s="111"/>
      <c r="F115" s="111"/>
      <c r="G115" s="111"/>
      <c r="H115" s="66"/>
      <c r="I115" s="66"/>
      <c r="J115" s="66"/>
      <c r="K115" s="66"/>
      <c r="L115" s="66"/>
      <c r="M115" s="114"/>
      <c r="N115" s="110"/>
      <c r="O115" s="66"/>
      <c r="P115" s="66"/>
      <c r="Q115" s="66"/>
      <c r="R115" s="113"/>
      <c r="S115" s="66"/>
      <c r="T115" s="66"/>
      <c r="U115" s="66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</row>
    <row r="116" spans="1:256" ht="20.25" customHeight="1" x14ac:dyDescent="0.2">
      <c r="A116" s="12"/>
      <c r="B116" s="66" t="s">
        <v>125</v>
      </c>
      <c r="C116" s="66"/>
      <c r="D116" s="66"/>
      <c r="E116" s="214" t="s">
        <v>156</v>
      </c>
      <c r="F116" s="214"/>
      <c r="G116" s="214"/>
      <c r="H116" s="214"/>
      <c r="I116" s="214"/>
      <c r="J116" s="214"/>
      <c r="K116" s="66"/>
      <c r="L116" s="66"/>
      <c r="M116" s="66"/>
      <c r="N116" s="66"/>
      <c r="O116" s="66"/>
      <c r="P116" s="113"/>
      <c r="Q116" s="66"/>
      <c r="R116" s="66"/>
      <c r="S116" s="66"/>
      <c r="T116" s="66"/>
      <c r="U116" s="66"/>
      <c r="V116"/>
      <c r="W116"/>
    </row>
    <row r="117" spans="1:256" ht="12" customHeight="1" x14ac:dyDescent="0.2">
      <c r="A117" s="68" t="s">
        <v>127</v>
      </c>
      <c r="B117" s="69"/>
      <c r="C117" s="69"/>
      <c r="D117" s="70"/>
      <c r="E117" s="71" t="s">
        <v>128</v>
      </c>
      <c r="F117" s="72"/>
      <c r="G117" s="72"/>
      <c r="H117" s="73" t="s">
        <v>129</v>
      </c>
      <c r="I117" s="74"/>
      <c r="J117" s="74"/>
      <c r="K117" s="74"/>
      <c r="L117" s="75"/>
      <c r="M117" s="75"/>
      <c r="N117" s="76"/>
      <c r="O117" s="76"/>
      <c r="P117" s="76"/>
      <c r="Q117" s="76"/>
      <c r="R117" s="76"/>
      <c r="S117" s="76"/>
      <c r="T117" s="76"/>
      <c r="U117" s="76"/>
    </row>
    <row r="118" spans="1:256" ht="23.25" customHeight="1" x14ac:dyDescent="0.2">
      <c r="A118" s="233"/>
      <c r="B118" s="233"/>
      <c r="C118" s="233"/>
      <c r="D118" s="233"/>
      <c r="E118" s="233"/>
      <c r="F118" s="233"/>
      <c r="G118" s="233"/>
      <c r="H118" s="233"/>
      <c r="I118" s="233"/>
      <c r="J118"/>
      <c r="M118" s="117"/>
      <c r="Q118" s="12">
        <f>6875.79</f>
        <v>6875.79</v>
      </c>
    </row>
    <row r="119" spans="1:256" ht="69.75" customHeight="1" x14ac:dyDescent="0.25">
      <c r="B119" s="115"/>
      <c r="C119" s="115"/>
      <c r="D119" s="115"/>
      <c r="E119" s="116"/>
      <c r="H119" s="117"/>
      <c r="J119"/>
      <c r="Q119" s="117">
        <f>Q118-D111</f>
        <v>-2.1633333335557836E-3</v>
      </c>
    </row>
    <row r="120" spans="1:256" ht="69.75" customHeight="1" x14ac:dyDescent="0.25">
      <c r="D120" s="118">
        <f>D119-D111</f>
        <v>-6875.7921633333335</v>
      </c>
      <c r="J120" s="117"/>
      <c r="M120" s="12">
        <f>M116+M119</f>
        <v>0</v>
      </c>
    </row>
  </sheetData>
  <sheetProtection selectLockedCells="1" selectUnlockedCells="1"/>
  <mergeCells count="102">
    <mergeCell ref="A118:I118"/>
    <mergeCell ref="A102:C102"/>
    <mergeCell ref="B103:U103"/>
    <mergeCell ref="A105:C105"/>
    <mergeCell ref="B106:U106"/>
    <mergeCell ref="A108:C108"/>
    <mergeCell ref="A99:C99"/>
    <mergeCell ref="B100:U100"/>
    <mergeCell ref="A110:C110"/>
    <mergeCell ref="A111:C111"/>
    <mergeCell ref="A112:G112"/>
    <mergeCell ref="E116:J116"/>
    <mergeCell ref="B86:U86"/>
    <mergeCell ref="A88:C88"/>
    <mergeCell ref="B89:U89"/>
    <mergeCell ref="A91:C91"/>
    <mergeCell ref="A92:C92"/>
    <mergeCell ref="A109:C109"/>
    <mergeCell ref="B93:U93"/>
    <mergeCell ref="B94:U94"/>
    <mergeCell ref="A96:C96"/>
    <mergeCell ref="B97:U97"/>
    <mergeCell ref="A79:C79"/>
    <mergeCell ref="A80:C80"/>
    <mergeCell ref="B81:U81"/>
    <mergeCell ref="B82:U82"/>
    <mergeCell ref="B83:U83"/>
    <mergeCell ref="A85:C85"/>
    <mergeCell ref="B70:U70"/>
    <mergeCell ref="A72:C72"/>
    <mergeCell ref="B74:U74"/>
    <mergeCell ref="A75:C75"/>
    <mergeCell ref="B76:U76"/>
    <mergeCell ref="A78:C78"/>
    <mergeCell ref="A61:C61"/>
    <mergeCell ref="B62:U62"/>
    <mergeCell ref="B63:U63"/>
    <mergeCell ref="A66:C66"/>
    <mergeCell ref="B67:U67"/>
    <mergeCell ref="A69:C69"/>
    <mergeCell ref="B52:U52"/>
    <mergeCell ref="A54:C54"/>
    <mergeCell ref="B55:U55"/>
    <mergeCell ref="A57:C57"/>
    <mergeCell ref="B58:U58"/>
    <mergeCell ref="A60:C60"/>
    <mergeCell ref="B45:U45"/>
    <mergeCell ref="A47:C47"/>
    <mergeCell ref="A48:C48"/>
    <mergeCell ref="A49:C49"/>
    <mergeCell ref="B50:U50"/>
    <mergeCell ref="B51:X51"/>
    <mergeCell ref="B36:U36"/>
    <mergeCell ref="A38:C38"/>
    <mergeCell ref="B39:U39"/>
    <mergeCell ref="A41:C41"/>
    <mergeCell ref="B42:U42"/>
    <mergeCell ref="A44:C44"/>
    <mergeCell ref="B23:U23"/>
    <mergeCell ref="A25:C25"/>
    <mergeCell ref="A26:C26"/>
    <mergeCell ref="B27:U27"/>
    <mergeCell ref="B28:U28"/>
    <mergeCell ref="A35:C35"/>
    <mergeCell ref="B15:U15"/>
    <mergeCell ref="B16:X16"/>
    <mergeCell ref="B17:U17"/>
    <mergeCell ref="A19:C19"/>
    <mergeCell ref="B20:U20"/>
    <mergeCell ref="A22:C22"/>
    <mergeCell ref="F12:F13"/>
    <mergeCell ref="G12:G13"/>
    <mergeCell ref="H12:I12"/>
    <mergeCell ref="J12:J13"/>
    <mergeCell ref="N13:O13"/>
    <mergeCell ref="N14:O14"/>
    <mergeCell ref="S10:S13"/>
    <mergeCell ref="T10:T13"/>
    <mergeCell ref="U10:U13"/>
    <mergeCell ref="D11:D13"/>
    <mergeCell ref="E11:J11"/>
    <mergeCell ref="K11:K13"/>
    <mergeCell ref="L11:L13"/>
    <mergeCell ref="M11:M13"/>
    <mergeCell ref="N11:P12"/>
    <mergeCell ref="E12:E13"/>
    <mergeCell ref="A8:R8"/>
    <mergeCell ref="A9:S9"/>
    <mergeCell ref="A10:A13"/>
    <mergeCell ref="B10:B13"/>
    <mergeCell ref="C10:C13"/>
    <mergeCell ref="D10:J10"/>
    <mergeCell ref="K10:L10"/>
    <mergeCell ref="M10:P10"/>
    <mergeCell ref="Q10:Q13"/>
    <mergeCell ref="R10:R13"/>
    <mergeCell ref="B1:E1"/>
    <mergeCell ref="M1:P1"/>
    <mergeCell ref="B2:E2"/>
    <mergeCell ref="M2:S2"/>
    <mergeCell ref="B3:E3"/>
    <mergeCell ref="A7:R7"/>
  </mergeCells>
  <pageMargins left="0.2361111111111111" right="0.2361111111111111" top="0.15763888888888888" bottom="0.15763888888888888" header="0.51180555555555551" footer="0.51180555555555551"/>
  <pageSetup paperSize="9" scale="79" firstPageNumber="0" fitToHeight="8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66"/>
  <sheetViews>
    <sheetView workbookViewId="0">
      <selection activeCell="C17" sqref="C17"/>
    </sheetView>
  </sheetViews>
  <sheetFormatPr defaultRowHeight="12.75" x14ac:dyDescent="0.2"/>
  <cols>
    <col min="1" max="1" width="10" style="119" customWidth="1"/>
    <col min="2" max="2" width="40.140625" style="120" customWidth="1"/>
    <col min="3" max="3" width="9.5703125" style="121" customWidth="1"/>
    <col min="4" max="4" width="12.85546875" style="121" customWidth="1"/>
    <col min="5" max="5" width="12" style="121" customWidth="1"/>
    <col min="6" max="6" width="20.5703125" style="121" customWidth="1"/>
    <col min="7" max="7" width="19" style="121" customWidth="1"/>
    <col min="8" max="8" width="9.140625" style="122"/>
    <col min="9" max="16384" width="9.140625" style="121"/>
  </cols>
  <sheetData>
    <row r="1" spans="1:252" ht="12.75" customHeight="1" x14ac:dyDescent="0.3">
      <c r="A1"/>
      <c r="B1"/>
      <c r="C1"/>
      <c r="D1"/>
      <c r="E1" s="123"/>
      <c r="F1" s="123"/>
      <c r="G1" s="123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</row>
    <row r="2" spans="1:252" ht="37.5" customHeight="1" x14ac:dyDescent="0.25">
      <c r="A2" s="234" t="s">
        <v>195</v>
      </c>
      <c r="B2" s="234"/>
      <c r="C2" s="234"/>
      <c r="D2" s="234"/>
      <c r="E2" s="234"/>
      <c r="F2" s="234"/>
      <c r="G2" s="23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</row>
    <row r="3" spans="1:252" ht="21.75" customHeight="1" x14ac:dyDescent="0.3">
      <c r="A3" s="204" t="s">
        <v>3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</row>
    <row r="4" spans="1:252" ht="15" customHeight="1" x14ac:dyDescent="0.2">
      <c r="A4" s="235" t="s">
        <v>4</v>
      </c>
      <c r="B4" s="235"/>
      <c r="C4" s="235"/>
      <c r="D4" s="235"/>
      <c r="E4" s="235"/>
      <c r="F4" s="235"/>
      <c r="G4" s="235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</row>
    <row r="5" spans="1:252" ht="39" customHeight="1" x14ac:dyDescent="0.25">
      <c r="A5" s="236" t="s">
        <v>5</v>
      </c>
      <c r="B5" s="236" t="s">
        <v>157</v>
      </c>
      <c r="C5" s="237" t="s">
        <v>158</v>
      </c>
      <c r="D5" s="237"/>
      <c r="E5" s="237"/>
      <c r="F5" s="237"/>
      <c r="G5" s="237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</row>
    <row r="6" spans="1:252" ht="15.75" customHeight="1" x14ac:dyDescent="0.25">
      <c r="A6" s="236"/>
      <c r="B6" s="236"/>
      <c r="C6" s="236" t="s">
        <v>19</v>
      </c>
      <c r="D6" s="238" t="s">
        <v>20</v>
      </c>
      <c r="E6" s="238"/>
      <c r="F6" s="238"/>
      <c r="G6" s="238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ht="62.25" customHeight="1" x14ac:dyDescent="0.2">
      <c r="A7" s="236"/>
      <c r="B7" s="236"/>
      <c r="C7" s="236"/>
      <c r="D7" s="239" t="s">
        <v>159</v>
      </c>
      <c r="E7" s="240" t="s">
        <v>28</v>
      </c>
      <c r="F7" s="239" t="s">
        <v>160</v>
      </c>
      <c r="G7" s="239" t="s">
        <v>161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</row>
    <row r="8" spans="1:252" ht="45" customHeight="1" x14ac:dyDescent="0.2">
      <c r="A8" s="236"/>
      <c r="B8" s="236"/>
      <c r="C8" s="236"/>
      <c r="D8" s="239"/>
      <c r="E8" s="240"/>
      <c r="F8" s="239"/>
      <c r="G8" s="239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</row>
    <row r="9" spans="1:252" s="119" customFormat="1" ht="15.75" customHeight="1" x14ac:dyDescent="0.2">
      <c r="A9" s="124">
        <v>1</v>
      </c>
      <c r="B9" s="125">
        <v>2</v>
      </c>
      <c r="C9" s="126">
        <v>3</v>
      </c>
      <c r="D9" s="126">
        <v>4</v>
      </c>
      <c r="E9" s="126">
        <v>5</v>
      </c>
      <c r="F9" s="127">
        <v>6</v>
      </c>
      <c r="G9" s="127">
        <v>7</v>
      </c>
      <c r="H9" s="128"/>
    </row>
    <row r="10" spans="1:252" ht="18.75" customHeight="1" x14ac:dyDescent="0.2">
      <c r="A10" s="124" t="s">
        <v>34</v>
      </c>
      <c r="B10" s="241" t="s">
        <v>35</v>
      </c>
      <c r="C10" s="241"/>
      <c r="D10" s="241"/>
      <c r="E10" s="241"/>
      <c r="F10" s="241"/>
      <c r="G10" s="241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</row>
    <row r="11" spans="1:252" ht="33" customHeight="1" x14ac:dyDescent="0.2">
      <c r="A11" s="129" t="s">
        <v>36</v>
      </c>
      <c r="B11" s="242" t="s">
        <v>162</v>
      </c>
      <c r="C11" s="242"/>
      <c r="D11" s="242"/>
      <c r="E11" s="242"/>
      <c r="F11" s="242"/>
      <c r="G11" s="242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</row>
    <row r="12" spans="1:252" ht="30" customHeight="1" x14ac:dyDescent="0.2">
      <c r="A12" s="131" t="s">
        <v>38</v>
      </c>
      <c r="B12" s="130" t="s">
        <v>163</v>
      </c>
      <c r="C12" s="132">
        <v>0</v>
      </c>
      <c r="D12" s="132">
        <v>0</v>
      </c>
      <c r="E12" s="132">
        <v>0</v>
      </c>
      <c r="F12" s="132"/>
      <c r="G12" s="13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</row>
    <row r="13" spans="1:252" ht="26.25" customHeight="1" x14ac:dyDescent="0.2">
      <c r="A13" s="133" t="s">
        <v>42</v>
      </c>
      <c r="B13" s="130" t="s">
        <v>164</v>
      </c>
      <c r="C13" s="132"/>
      <c r="D13" s="132"/>
      <c r="E13" s="132"/>
      <c r="F13" s="132"/>
      <c r="G13" s="132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</row>
    <row r="14" spans="1:252" ht="14.25" customHeight="1" x14ac:dyDescent="0.2">
      <c r="A14" s="129" t="s">
        <v>45</v>
      </c>
      <c r="B14" s="130" t="s">
        <v>165</v>
      </c>
      <c r="C14" s="132"/>
      <c r="D14" s="132"/>
      <c r="E14" s="132"/>
      <c r="F14" s="132"/>
      <c r="G14" s="132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</row>
    <row r="15" spans="1:252" ht="15" customHeight="1" x14ac:dyDescent="0.2">
      <c r="A15" s="124"/>
      <c r="B15" s="130" t="s">
        <v>48</v>
      </c>
      <c r="C15" s="126">
        <f>C12+C13+C14</f>
        <v>0</v>
      </c>
      <c r="D15" s="126">
        <f>D12+D13+D14</f>
        <v>0</v>
      </c>
      <c r="E15" s="126">
        <f>E12+E13+E14</f>
        <v>0</v>
      </c>
      <c r="F15" s="132"/>
      <c r="G15" s="132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</row>
    <row r="16" spans="1:252" ht="18" customHeight="1" x14ac:dyDescent="0.2">
      <c r="A16" s="129" t="s">
        <v>166</v>
      </c>
      <c r="B16" s="243" t="s">
        <v>167</v>
      </c>
      <c r="C16" s="243"/>
      <c r="D16" s="243"/>
      <c r="E16" s="243"/>
      <c r="F16" s="243"/>
      <c r="G16" s="243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</row>
    <row r="17" spans="1:252" ht="26.25" customHeight="1" x14ac:dyDescent="0.2">
      <c r="A17" s="134" t="s">
        <v>51</v>
      </c>
      <c r="B17" s="130" t="s">
        <v>163</v>
      </c>
      <c r="C17" s="135">
        <f>'4'!D49</f>
        <v>2594.3831633333334</v>
      </c>
      <c r="D17" s="135">
        <f>C17</f>
        <v>2594.3831633333334</v>
      </c>
      <c r="E17" s="135">
        <v>0</v>
      </c>
      <c r="F17" s="132"/>
      <c r="G17" s="132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</row>
    <row r="18" spans="1:252" ht="24.75" customHeight="1" x14ac:dyDescent="0.2">
      <c r="A18" s="136" t="s">
        <v>54</v>
      </c>
      <c r="B18" s="130" t="s">
        <v>164</v>
      </c>
      <c r="C18" s="132"/>
      <c r="D18" s="132"/>
      <c r="E18" s="132"/>
      <c r="F18" s="132"/>
      <c r="G18" s="132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4.75" customHeight="1" x14ac:dyDescent="0.2">
      <c r="A19" s="133" t="s">
        <v>57</v>
      </c>
      <c r="B19" s="130" t="s">
        <v>168</v>
      </c>
      <c r="C19" s="132"/>
      <c r="D19" s="132"/>
      <c r="E19" s="132"/>
      <c r="F19" s="132"/>
      <c r="G19" s="132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36.75" customHeight="1" x14ac:dyDescent="0.2">
      <c r="A20" s="136" t="s">
        <v>60</v>
      </c>
      <c r="B20" s="137" t="s">
        <v>169</v>
      </c>
      <c r="C20" s="132"/>
      <c r="D20" s="132"/>
      <c r="E20" s="132"/>
      <c r="F20" s="132"/>
      <c r="G20" s="132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15" customHeight="1" x14ac:dyDescent="0.2">
      <c r="A21" s="136" t="s">
        <v>63</v>
      </c>
      <c r="B21" s="130" t="s">
        <v>165</v>
      </c>
      <c r="C21" s="132"/>
      <c r="D21" s="132"/>
      <c r="E21" s="132"/>
      <c r="F21" s="132"/>
      <c r="G21" s="132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15.75" customHeight="1" x14ac:dyDescent="0.2">
      <c r="A22" s="124"/>
      <c r="B22" s="130" t="s">
        <v>65</v>
      </c>
      <c r="C22" s="135">
        <f>C17</f>
        <v>2594.3831633333334</v>
      </c>
      <c r="D22" s="135">
        <f>D17</f>
        <v>2594.3831633333334</v>
      </c>
      <c r="E22" s="135">
        <f>E17</f>
        <v>0</v>
      </c>
      <c r="F22" s="132"/>
      <c r="G22" s="13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x14ac:dyDescent="0.2">
      <c r="A23" s="133"/>
      <c r="B23" s="125" t="s">
        <v>66</v>
      </c>
      <c r="C23" s="138">
        <f>C22</f>
        <v>2594.3831633333334</v>
      </c>
      <c r="D23" s="138">
        <f>D22</f>
        <v>2594.3831633333334</v>
      </c>
      <c r="E23" s="138">
        <f>E22</f>
        <v>0</v>
      </c>
      <c r="F23" s="126"/>
      <c r="G23" s="126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15" customHeight="1" x14ac:dyDescent="0.2">
      <c r="A24" s="124" t="s">
        <v>67</v>
      </c>
      <c r="B24" s="241" t="s">
        <v>68</v>
      </c>
      <c r="C24" s="241"/>
      <c r="D24" s="241"/>
      <c r="E24" s="241"/>
      <c r="F24" s="241"/>
      <c r="G24" s="241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31.5" customHeight="1" x14ac:dyDescent="0.2">
      <c r="A25" s="129" t="s">
        <v>69</v>
      </c>
      <c r="B25" s="242" t="s">
        <v>170</v>
      </c>
      <c r="C25" s="242"/>
      <c r="D25" s="242"/>
      <c r="E25" s="242"/>
      <c r="F25" s="242"/>
      <c r="G25" s="242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30.75" customHeight="1" x14ac:dyDescent="0.2">
      <c r="A26" s="131" t="s">
        <v>70</v>
      </c>
      <c r="B26" s="130" t="s">
        <v>163</v>
      </c>
      <c r="C26" s="138">
        <v>0</v>
      </c>
      <c r="D26" s="138">
        <f>C26</f>
        <v>0</v>
      </c>
      <c r="E26" s="126">
        <v>0</v>
      </c>
      <c r="F26" s="132"/>
      <c r="G26" s="132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30" customHeight="1" x14ac:dyDescent="0.2">
      <c r="A27" s="133" t="s">
        <v>72</v>
      </c>
      <c r="B27" s="130" t="s">
        <v>164</v>
      </c>
      <c r="C27" s="140"/>
      <c r="D27" s="140"/>
      <c r="E27" s="140"/>
      <c r="F27" s="132"/>
      <c r="G27" s="132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2.75" customHeight="1" x14ac:dyDescent="0.25">
      <c r="A28" s="129" t="s">
        <v>74</v>
      </c>
      <c r="B28" s="130" t="s">
        <v>165</v>
      </c>
      <c r="C28" s="141"/>
      <c r="D28" s="141"/>
      <c r="E28" s="141"/>
      <c r="F28" s="132"/>
      <c r="G28" s="132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2.75" customHeight="1" x14ac:dyDescent="0.2">
      <c r="A29" s="124"/>
      <c r="B29" s="130" t="s">
        <v>76</v>
      </c>
      <c r="C29" s="126">
        <f>C26</f>
        <v>0</v>
      </c>
      <c r="D29" s="126">
        <f>D26+D41+D28</f>
        <v>0</v>
      </c>
      <c r="E29" s="126">
        <f>E26</f>
        <v>0</v>
      </c>
      <c r="F29" s="132"/>
      <c r="G29" s="132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15.75" customHeight="1" x14ac:dyDescent="0.2">
      <c r="A30" s="129" t="s">
        <v>77</v>
      </c>
      <c r="B30" s="243" t="s">
        <v>50</v>
      </c>
      <c r="C30" s="243"/>
      <c r="D30" s="243"/>
      <c r="E30" s="243"/>
      <c r="F30" s="243"/>
      <c r="G30" s="243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8.5" customHeight="1" x14ac:dyDescent="0.2">
      <c r="A31" s="134" t="s">
        <v>78</v>
      </c>
      <c r="B31" s="130" t="s">
        <v>163</v>
      </c>
      <c r="C31" s="135">
        <f>D31</f>
        <v>714.82899999999995</v>
      </c>
      <c r="D31" s="135">
        <f>'4'!D66</f>
        <v>714.82899999999995</v>
      </c>
      <c r="E31" s="132">
        <v>0</v>
      </c>
      <c r="F31" s="132"/>
      <c r="G31" s="132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7" customHeight="1" x14ac:dyDescent="0.2">
      <c r="A32" s="136" t="s">
        <v>83</v>
      </c>
      <c r="B32" s="130" t="s">
        <v>164</v>
      </c>
      <c r="C32" s="135">
        <f>'4'!D68</f>
        <v>3566.58</v>
      </c>
      <c r="D32" s="135">
        <f>C32-E32</f>
        <v>1013.4358366666665</v>
      </c>
      <c r="E32" s="135">
        <f>'4'!F111</f>
        <v>2553.1441633333334</v>
      </c>
      <c r="F32" s="132"/>
      <c r="G32" s="1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4.75" customHeight="1" x14ac:dyDescent="0.2">
      <c r="A33" s="133" t="s">
        <v>88</v>
      </c>
      <c r="B33" s="130" t="s">
        <v>168</v>
      </c>
      <c r="C33" s="132"/>
      <c r="D33" s="132"/>
      <c r="E33" s="132"/>
      <c r="F33" s="132"/>
      <c r="G33" s="132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37.5" customHeight="1" x14ac:dyDescent="0.2">
      <c r="A34" s="136" t="s">
        <v>90</v>
      </c>
      <c r="B34" s="137" t="s">
        <v>169</v>
      </c>
      <c r="C34" s="132"/>
      <c r="D34"/>
      <c r="E34" s="132"/>
      <c r="F34" s="132"/>
      <c r="G34" s="132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12" customHeight="1" x14ac:dyDescent="0.2">
      <c r="A35" s="136" t="s">
        <v>92</v>
      </c>
      <c r="B35" s="130" t="s">
        <v>165</v>
      </c>
      <c r="C35" s="132"/>
      <c r="D35" s="132"/>
      <c r="E35" s="132"/>
      <c r="F35" s="132"/>
      <c r="G35" s="132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13.5" customHeight="1" x14ac:dyDescent="0.2">
      <c r="A36" s="124"/>
      <c r="B36" s="130" t="s">
        <v>94</v>
      </c>
      <c r="C36" s="138">
        <f>C31+C32</f>
        <v>4281.4089999999997</v>
      </c>
      <c r="D36" s="138">
        <f>D31+D32</f>
        <v>1728.2648366666665</v>
      </c>
      <c r="E36" s="138">
        <f>E31+E32</f>
        <v>2553.1441633333334</v>
      </c>
      <c r="F36" s="132"/>
      <c r="G36" s="132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x14ac:dyDescent="0.2">
      <c r="A37" s="133"/>
      <c r="B37" s="125" t="s">
        <v>95</v>
      </c>
      <c r="C37" s="138">
        <f>C36</f>
        <v>4281.4089999999997</v>
      </c>
      <c r="D37" s="138">
        <f>D36</f>
        <v>1728.2648366666665</v>
      </c>
      <c r="E37" s="138">
        <f>E36</f>
        <v>2553.1441633333334</v>
      </c>
      <c r="F37" s="126"/>
      <c r="G37" s="126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x14ac:dyDescent="0.2">
      <c r="A38" s="124" t="s">
        <v>96</v>
      </c>
      <c r="B38" s="241" t="s">
        <v>97</v>
      </c>
      <c r="C38" s="241"/>
      <c r="D38" s="241"/>
      <c r="E38" s="241"/>
      <c r="F38" s="241"/>
      <c r="G38" s="241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38.25" customHeight="1" x14ac:dyDescent="0.2">
      <c r="A39" s="129" t="s">
        <v>98</v>
      </c>
      <c r="B39" s="242" t="s">
        <v>171</v>
      </c>
      <c r="C39" s="242"/>
      <c r="D39" s="242"/>
      <c r="E39" s="242"/>
      <c r="F39" s="242"/>
      <c r="G39" s="242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6.25" customHeight="1" x14ac:dyDescent="0.2">
      <c r="A40" s="131" t="s">
        <v>100</v>
      </c>
      <c r="B40" s="130" t="s">
        <v>163</v>
      </c>
      <c r="C40" s="132"/>
      <c r="D40" s="132"/>
      <c r="E40" s="132"/>
      <c r="F40" s="132"/>
      <c r="G40" s="132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4.75" customHeight="1" x14ac:dyDescent="0.2">
      <c r="A41" s="133" t="s">
        <v>102</v>
      </c>
      <c r="B41" s="130" t="s">
        <v>164</v>
      </c>
      <c r="C41" s="142"/>
      <c r="D41" s="143"/>
      <c r="E41" s="142"/>
      <c r="F41" s="132"/>
      <c r="G41" s="132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12.75" customHeight="1" x14ac:dyDescent="0.2">
      <c r="A42" s="129" t="s">
        <v>104</v>
      </c>
      <c r="B42" s="130" t="s">
        <v>165</v>
      </c>
      <c r="C42" s="132"/>
      <c r="D42" s="132"/>
      <c r="E42" s="132"/>
      <c r="F42" s="132"/>
      <c r="G42" s="13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13.5" customHeight="1" x14ac:dyDescent="0.2">
      <c r="A43" s="124"/>
      <c r="B43" s="130" t="s">
        <v>106</v>
      </c>
      <c r="C43" s="142">
        <f>C41</f>
        <v>0</v>
      </c>
      <c r="D43" s="132"/>
      <c r="E43" s="142">
        <f>E41</f>
        <v>0</v>
      </c>
      <c r="F43" s="132"/>
      <c r="G43" s="132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16.5" customHeight="1" x14ac:dyDescent="0.2">
      <c r="A44" s="129" t="s">
        <v>107</v>
      </c>
      <c r="B44" s="243" t="s">
        <v>50</v>
      </c>
      <c r="C44" s="243"/>
      <c r="D44" s="243"/>
      <c r="E44" s="243"/>
      <c r="F44" s="243"/>
      <c r="G44" s="243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7" customHeight="1" x14ac:dyDescent="0.2">
      <c r="A45" s="134" t="s">
        <v>108</v>
      </c>
      <c r="B45" s="130" t="s">
        <v>163</v>
      </c>
      <c r="C45" s="132"/>
      <c r="D45" s="132"/>
      <c r="E45" s="132"/>
      <c r="F45" s="132"/>
      <c r="G45" s="132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4.75" customHeight="1" x14ac:dyDescent="0.2">
      <c r="A46" s="136" t="s">
        <v>110</v>
      </c>
      <c r="B46" s="130" t="s">
        <v>164</v>
      </c>
      <c r="C46" s="132"/>
      <c r="D46" s="132"/>
      <c r="E46" s="132"/>
      <c r="F46" s="132"/>
      <c r="G46" s="132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</row>
    <row r="47" spans="1:252" ht="24.75" customHeight="1" x14ac:dyDescent="0.2">
      <c r="A47" s="133" t="s">
        <v>112</v>
      </c>
      <c r="B47" s="130" t="s">
        <v>168</v>
      </c>
      <c r="C47" s="132"/>
      <c r="D47" s="132"/>
      <c r="E47" s="132"/>
      <c r="F47" s="132"/>
      <c r="G47" s="132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</row>
    <row r="48" spans="1:252" ht="36" customHeight="1" x14ac:dyDescent="0.2">
      <c r="A48" s="136" t="s">
        <v>114</v>
      </c>
      <c r="B48" s="137" t="s">
        <v>169</v>
      </c>
      <c r="C48" s="132"/>
      <c r="D48" s="132"/>
      <c r="E48" s="132"/>
      <c r="F48" s="132"/>
      <c r="G48" s="132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</row>
    <row r="49" spans="1:252" ht="14.25" customHeight="1" x14ac:dyDescent="0.2">
      <c r="A49" s="136" t="s">
        <v>116</v>
      </c>
      <c r="B49" s="130" t="s">
        <v>165</v>
      </c>
      <c r="C49" s="132"/>
      <c r="D49" s="132"/>
      <c r="E49" s="132"/>
      <c r="F49" s="132"/>
      <c r="G49" s="132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</row>
    <row r="50" spans="1:252" ht="15" customHeight="1" x14ac:dyDescent="0.2">
      <c r="A50" s="124"/>
      <c r="B50" s="130" t="s">
        <v>118</v>
      </c>
      <c r="C50" s="132">
        <v>0</v>
      </c>
      <c r="D50" s="132">
        <v>0</v>
      </c>
      <c r="E50" s="132">
        <v>0</v>
      </c>
      <c r="F50" s="132"/>
      <c r="G50" s="132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</row>
    <row r="51" spans="1:252" x14ac:dyDescent="0.2">
      <c r="A51" s="133"/>
      <c r="B51" s="125" t="s">
        <v>119</v>
      </c>
      <c r="C51" s="142">
        <f>C43+C50</f>
        <v>0</v>
      </c>
      <c r="D51" s="142">
        <f>D43+D50</f>
        <v>0</v>
      </c>
      <c r="E51" s="142">
        <f>E43+E50</f>
        <v>0</v>
      </c>
      <c r="F51" s="126"/>
      <c r="G51" s="126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</row>
    <row r="52" spans="1:252" x14ac:dyDescent="0.2">
      <c r="A52" s="133"/>
      <c r="B52" s="125" t="s">
        <v>120</v>
      </c>
      <c r="C52" s="138">
        <f>C37+C51+C23+C43</f>
        <v>6875.7921633333335</v>
      </c>
      <c r="D52" s="138">
        <f>D37+D51+D23</f>
        <v>4322.6480000000001</v>
      </c>
      <c r="E52" s="138">
        <f>E37+E51+E23+E43</f>
        <v>2553.1441633333334</v>
      </c>
      <c r="F52" s="126"/>
      <c r="G52" s="126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</row>
    <row r="53" spans="1:252" x14ac:dyDescent="0.2">
      <c r="A53" s="144"/>
      <c r="B53" s="145"/>
      <c r="C53" s="139"/>
      <c r="D53" s="139"/>
      <c r="E53" s="139"/>
      <c r="F53" s="139"/>
      <c r="G53" s="139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</row>
    <row r="54" spans="1:252" ht="24.75" customHeight="1" x14ac:dyDescent="0.2">
      <c r="A54" s="244" t="s">
        <v>172</v>
      </c>
      <c r="B54" s="244"/>
      <c r="C54" s="244"/>
      <c r="D54" s="244"/>
      <c r="E54" s="244"/>
      <c r="F54" s="244"/>
      <c r="G54" s="24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55" spans="1:252" ht="0.75" hidden="1" customHeight="1" x14ac:dyDescent="0.2">
      <c r="A55" s="244"/>
      <c r="B55" s="244"/>
      <c r="C55" s="244"/>
      <c r="D55" s="244"/>
      <c r="E55" s="244"/>
      <c r="F55" s="244"/>
      <c r="G55" s="244"/>
      <c r="H55" s="121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</row>
    <row r="56" spans="1:252" ht="3" hidden="1" customHeight="1" x14ac:dyDescent="0.2">
      <c r="A56" s="244"/>
      <c r="B56" s="244"/>
      <c r="C56" s="244"/>
      <c r="D56" s="244"/>
      <c r="E56" s="244"/>
      <c r="F56" s="244"/>
      <c r="G56" s="244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</row>
    <row r="57" spans="1:252" s="148" customFormat="1" ht="11.25" customHeight="1" x14ac:dyDescent="0.2">
      <c r="A57" s="246" t="s">
        <v>173</v>
      </c>
      <c r="B57" s="246"/>
      <c r="C57" s="146"/>
      <c r="D57" s="119" t="s">
        <v>174</v>
      </c>
      <c r="E57" s="144"/>
      <c r="F57" s="245" t="s">
        <v>175</v>
      </c>
      <c r="G57" s="245"/>
      <c r="H57" s="147"/>
    </row>
    <row r="58" spans="1:252" ht="17.25" customHeight="1" x14ac:dyDescent="0.2">
      <c r="A58" s="144" t="s">
        <v>176</v>
      </c>
      <c r="B58" s="149"/>
      <c r="C58" s="119"/>
      <c r="D58" s="128"/>
      <c r="E58" s="144"/>
      <c r="F58" s="144"/>
      <c r="G58" s="144"/>
    </row>
    <row r="59" spans="1:252" ht="17.25" customHeight="1" x14ac:dyDescent="0.2">
      <c r="A59" s="144"/>
      <c r="B59" s="144"/>
      <c r="C59" s="144"/>
      <c r="D59" s="144"/>
      <c r="E59" s="144"/>
      <c r="F59" s="144"/>
      <c r="G59" s="144"/>
    </row>
    <row r="60" spans="1:252" ht="24.75" customHeight="1" x14ac:dyDescent="0.25">
      <c r="A60" s="247" t="s">
        <v>177</v>
      </c>
      <c r="B60" s="247"/>
      <c r="C60" s="247"/>
      <c r="D60" s="247"/>
      <c r="E60" s="247"/>
      <c r="F60" s="247"/>
      <c r="G60" s="247"/>
    </row>
    <row r="61" spans="1:252" ht="12.75" customHeight="1" x14ac:dyDescent="0.2">
      <c r="A61"/>
      <c r="B61" s="120" t="s">
        <v>178</v>
      </c>
      <c r="C61" s="120" t="s">
        <v>179</v>
      </c>
      <c r="D61"/>
      <c r="E61" s="120" t="s">
        <v>180</v>
      </c>
      <c r="F61" s="245" t="s">
        <v>175</v>
      </c>
      <c r="G61" s="245"/>
    </row>
    <row r="62" spans="1:252" x14ac:dyDescent="0.2">
      <c r="A62" s="248"/>
      <c r="B62" s="248"/>
      <c r="C62" s="248"/>
      <c r="D62" s="248"/>
      <c r="E62" s="248"/>
      <c r="F62" s="248"/>
      <c r="G62" s="248"/>
    </row>
    <row r="63" spans="1:252" ht="41.25" customHeight="1" x14ac:dyDescent="0.25">
      <c r="A63" s="247" t="s">
        <v>181</v>
      </c>
      <c r="B63" s="247"/>
      <c r="C63" s="247"/>
      <c r="D63" s="247"/>
      <c r="E63" s="247"/>
      <c r="F63" s="247"/>
      <c r="G63" s="247"/>
    </row>
    <row r="64" spans="1:252" ht="26.25" customHeight="1" x14ac:dyDescent="0.2">
      <c r="A64" s="148" t="s">
        <v>127</v>
      </c>
      <c r="B64" s="150"/>
      <c r="C64" s="151"/>
      <c r="D64" s="151"/>
      <c r="E64" s="151" t="s">
        <v>128</v>
      </c>
      <c r="F64" s="245" t="s">
        <v>175</v>
      </c>
      <c r="G64" s="245"/>
    </row>
    <row r="66" spans="2:2" x14ac:dyDescent="0.2">
      <c r="B66" s="120" t="s">
        <v>179</v>
      </c>
    </row>
  </sheetData>
  <sheetProtection selectLockedCells="1" selectUnlockedCells="1"/>
  <mergeCells count="29">
    <mergeCell ref="F64:G64"/>
    <mergeCell ref="A57:B57"/>
    <mergeCell ref="F57:G57"/>
    <mergeCell ref="A60:G60"/>
    <mergeCell ref="F61:G61"/>
    <mergeCell ref="A62:G62"/>
    <mergeCell ref="A63:G63"/>
    <mergeCell ref="B25:G25"/>
    <mergeCell ref="B30:G30"/>
    <mergeCell ref="B38:G38"/>
    <mergeCell ref="B39:G39"/>
    <mergeCell ref="B44:G44"/>
    <mergeCell ref="A54:G56"/>
    <mergeCell ref="F7:F8"/>
    <mergeCell ref="G7:G8"/>
    <mergeCell ref="B10:G10"/>
    <mergeCell ref="B11:G11"/>
    <mergeCell ref="B16:G16"/>
    <mergeCell ref="B24:G24"/>
    <mergeCell ref="A2:G2"/>
    <mergeCell ref="A3:N3"/>
    <mergeCell ref="A4:G4"/>
    <mergeCell ref="A5:A8"/>
    <mergeCell ref="B5:B8"/>
    <mergeCell ref="C5:G5"/>
    <mergeCell ref="C6:C8"/>
    <mergeCell ref="D6:G6"/>
    <mergeCell ref="D7:D8"/>
    <mergeCell ref="E7:E8"/>
  </mergeCells>
  <printOptions horizontalCentered="1" verticalCentered="1"/>
  <pageMargins left="0.23622047244094491" right="0.23622047244094491" top="0.74803149606299213" bottom="0.74803149606299213" header="0.51181102362204722" footer="0.51181102362204722"/>
  <pageSetup paperSize="9" scale="53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5</vt:lpstr>
      <vt:lpstr>4</vt:lpstr>
      <vt:lpstr>6</vt:lpstr>
      <vt:lpstr>'4'!_xlnm_Print_Area</vt:lpstr>
      <vt:lpstr>'5'!_xlnm_Print_Area</vt:lpstr>
      <vt:lpstr>'6'!_xlnm_Print_Area</vt:lpstr>
      <vt:lpstr>'4'!_xlnm_Print_Area_0</vt:lpstr>
      <vt:lpstr>'5'!_xlnm_Print_Area_0</vt:lpstr>
      <vt:lpstr>'6'!_xlnm_Print_Area_0</vt:lpstr>
      <vt:lpstr>'4'!Область_печати</vt:lpstr>
      <vt:lpstr>'5'!Область_печати</vt:lpstr>
      <vt:lpstr>'6'!Область_печати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2017-03-20T06:12:11Z</cp:lastPrinted>
  <dcterms:created xsi:type="dcterms:W3CDTF">2016-08-17T07:44:24Z</dcterms:created>
  <dcterms:modified xsi:type="dcterms:W3CDTF">2021-11-04T09:01:14Z</dcterms:modified>
</cp:coreProperties>
</file>